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747" activeTab="0"/>
  </bookViews>
  <sheets>
    <sheet name="Certification" sheetId="1" r:id="rId1"/>
    <sheet name="Sch 1 - Total Expense" sheetId="2" r:id="rId2"/>
    <sheet name="Sch 2 - MTS Expense" sheetId="3" r:id="rId3"/>
    <sheet name="Sch 3 - NON-MTS Expense" sheetId="4" r:id="rId4"/>
    <sheet name="Sch 4 - CRSB" sheetId="5" r:id="rId5"/>
    <sheet name="Sch 5 - A&amp;G" sheetId="6" r:id="rId6"/>
    <sheet name="Sch 6 - Reclassifications" sheetId="7" r:id="rId7"/>
    <sheet name="Sch 7 - Adjustments" sheetId="8" r:id="rId8"/>
    <sheet name="Sch 8 - Revenues " sheetId="9" r:id="rId9"/>
    <sheet name="Sch 9 - Final Settlement" sheetId="10" r:id="rId10"/>
    <sheet name="Sch 10 - Notes" sheetId="11" r:id="rId11"/>
  </sheets>
  <definedNames>
    <definedName name="_xlfn.COUNTIFS" hidden="1">#NAME?</definedName>
    <definedName name="_xlfn.SUMIFS" hidden="1">#NAME?</definedName>
    <definedName name="Fire_District_Name">'Certification'!$A$5</definedName>
    <definedName name="FYE">'Certification'!$C$25</definedName>
    <definedName name="NPI">'Certification'!$F$5</definedName>
    <definedName name="_xlnm.Print_Area" localSheetId="0">'Certification'!$A$1:$H$58</definedName>
    <definedName name="_xlnm.Print_Area" localSheetId="1">'Sch 1 - Total Expense'!$A$1:$H$81</definedName>
    <definedName name="_xlnm.Print_Area" localSheetId="2">'Sch 2 - MTS Expense'!$A$1:$I$84</definedName>
    <definedName name="_xlnm.Print_Area" localSheetId="3">'Sch 3 - NON-MTS Expense'!$A$1:$I$84</definedName>
    <definedName name="_xlnm.Print_Area" localSheetId="4">'Sch 4 - CRSB'!$A$1:$J$66</definedName>
    <definedName name="_xlnm.Print_Area" localSheetId="5">'Sch 5 - A&amp;G'!$A$1:$J$60</definedName>
    <definedName name="_xlnm.Print_Area" localSheetId="7">'Sch 7 - Adjustments'!$A$1:$I$40</definedName>
    <definedName name="_xlnm.Print_Area" localSheetId="8">'Sch 8 - Revenues '!$A$1:$K$54</definedName>
    <definedName name="_xlnm.Print_Titles" localSheetId="1">'Sch 1 - Total Expense'!$1:$8</definedName>
    <definedName name="_xlnm.Print_Titles" localSheetId="2">'Sch 2 - MTS Expense'!$1:$8</definedName>
    <definedName name="_xlnm.Print_Titles" localSheetId="3">'Sch 3 - NON-MTS Expense'!$1:$8</definedName>
    <definedName name="_xlnm.Print_Titles" localSheetId="6">'Sch 6 - Reclassifications'!$1:$8</definedName>
    <definedName name="Z_582105C9_F33C_4050_B826_7CABFA66D58D_.wvu.PrintArea" localSheetId="2" hidden="1">'Sch 2 - MTS Expense'!$A$1:$I$81</definedName>
    <definedName name="Z_582105C9_F33C_4050_B826_7CABFA66D58D_.wvu.PrintArea" localSheetId="3" hidden="1">'Sch 3 - NON-MTS Expense'!$A$1:$I$81</definedName>
    <definedName name="Z_582105C9_F33C_4050_B826_7CABFA66D58D_.wvu.PrintArea" localSheetId="4" hidden="1">'Sch 4 - CRSB'!$A$1:$J$56</definedName>
    <definedName name="Z_582105C9_F33C_4050_B826_7CABFA66D58D_.wvu.PrintArea" localSheetId="5" hidden="1">'Sch 5 - A&amp;G'!$A$1:$J$42</definedName>
    <definedName name="Z_70902B1F_7260_4365_9C5D_64135BAF0273_.wvu.PrintArea" localSheetId="0" hidden="1">'Certification'!$A$1:$H$58</definedName>
    <definedName name="Z_70902B1F_7260_4365_9C5D_64135BAF0273_.wvu.PrintArea" localSheetId="1" hidden="1">'Sch 1 - Total Expense'!$A$1:$H$81</definedName>
    <definedName name="Z_70902B1F_7260_4365_9C5D_64135BAF0273_.wvu.PrintArea" localSheetId="2" hidden="1">'Sch 2 - MTS Expense'!$A$1:$I$81</definedName>
    <definedName name="Z_70902B1F_7260_4365_9C5D_64135BAF0273_.wvu.PrintArea" localSheetId="3" hidden="1">'Sch 3 - NON-MTS Expense'!$A$1:$I$81</definedName>
    <definedName name="Z_70902B1F_7260_4365_9C5D_64135BAF0273_.wvu.PrintArea" localSheetId="4" hidden="1">'Sch 4 - CRSB'!$A$1:$J$56</definedName>
    <definedName name="Z_70902B1F_7260_4365_9C5D_64135BAF0273_.wvu.PrintArea" localSheetId="5" hidden="1">'Sch 5 - A&amp;G'!$A$1:$J$42</definedName>
    <definedName name="Z_70902B1F_7260_4365_9C5D_64135BAF0273_.wvu.PrintArea" localSheetId="7" hidden="1">'Sch 7 - Adjustments'!$A$1:$I$40</definedName>
    <definedName name="Z_70902B1F_7260_4365_9C5D_64135BAF0273_.wvu.Rows" localSheetId="0" hidden="1">'Certification'!#REF!</definedName>
  </definedNames>
  <calcPr fullCalcOnLoad="1"/>
</workbook>
</file>

<file path=xl/comments6.xml><?xml version="1.0" encoding="utf-8"?>
<comments xmlns="http://schemas.openxmlformats.org/spreadsheetml/2006/main">
  <authors>
    <author>A&amp;I</author>
  </authors>
  <commentList>
    <comment ref="B21" authorId="0">
      <text>
        <r>
          <rPr>
            <b/>
            <sz val="9"/>
            <rFont val="Tahoma"/>
            <family val="2"/>
          </rPr>
          <t>A&amp;I:</t>
        </r>
        <r>
          <rPr>
            <sz val="9"/>
            <rFont val="Tahoma"/>
            <family val="2"/>
          </rPr>
          <t xml:space="preserve">
Maintenance/Operations/Repairs
</t>
        </r>
      </text>
    </comment>
  </commentList>
</comments>
</file>

<file path=xl/sharedStrings.xml><?xml version="1.0" encoding="utf-8"?>
<sst xmlns="http://schemas.openxmlformats.org/spreadsheetml/2006/main" count="1215" uniqueCount="299">
  <si>
    <t>GENERAL INFORMATION AND CERTIFICATION</t>
  </si>
  <si>
    <t xml:space="preserve"> </t>
  </si>
  <si>
    <t>Name of Fire District/Agency</t>
  </si>
  <si>
    <t>(Signature)</t>
  </si>
  <si>
    <t>Title:</t>
  </si>
  <si>
    <t>Address:</t>
  </si>
  <si>
    <t>NOTICE</t>
  </si>
  <si>
    <t>Variance</t>
  </si>
  <si>
    <t>Capital Related</t>
  </si>
  <si>
    <t>Depreciation - Buildings and Improvements</t>
  </si>
  <si>
    <t>Depreciation - Leasehold Improvements</t>
  </si>
  <si>
    <t>Depreciation - Equipment</t>
  </si>
  <si>
    <t>Depreciation and Amortization - Other</t>
  </si>
  <si>
    <t>Leases and Rentals</t>
  </si>
  <si>
    <t>Property Taxes</t>
  </si>
  <si>
    <t>Property Insurance</t>
  </si>
  <si>
    <t>Interest - Property, Plant, and Equipment</t>
  </si>
  <si>
    <t>Administrative and General</t>
  </si>
  <si>
    <t>Administrative</t>
  </si>
  <si>
    <t>Legal</t>
  </si>
  <si>
    <t>Accounting</t>
  </si>
  <si>
    <t xml:space="preserve">Advertising </t>
  </si>
  <si>
    <t>Consulting Expenses</t>
  </si>
  <si>
    <t>Contracted Labor</t>
  </si>
  <si>
    <t>Interest - Other</t>
  </si>
  <si>
    <t>Training</t>
  </si>
  <si>
    <t>General Insurance</t>
  </si>
  <si>
    <t>Supplies</t>
  </si>
  <si>
    <t>Bad Debt</t>
  </si>
  <si>
    <t>Plant Operations and Maintenance</t>
  </si>
  <si>
    <t>Housekeeping</t>
  </si>
  <si>
    <t>Utilities</t>
  </si>
  <si>
    <t>Medical Supplies</t>
  </si>
  <si>
    <t>Minor Medical Equipment</t>
  </si>
  <si>
    <t>Minor Equipment</t>
  </si>
  <si>
    <t>Fines and Penalties</t>
  </si>
  <si>
    <t>Fleet Maintenance</t>
  </si>
  <si>
    <t xml:space="preserve">Communications </t>
  </si>
  <si>
    <t xml:space="preserve">Recruit Academy </t>
  </si>
  <si>
    <t xml:space="preserve">Dispatch Service </t>
  </si>
  <si>
    <t xml:space="preserve">Logistics </t>
  </si>
  <si>
    <t>Postage</t>
  </si>
  <si>
    <t>Dues and Subscriptions</t>
  </si>
  <si>
    <t>Total Administrative &amp; General</t>
  </si>
  <si>
    <t>Total</t>
  </si>
  <si>
    <t>Description</t>
  </si>
  <si>
    <t>Total Hours to be Apportioned</t>
  </si>
  <si>
    <t>(A)</t>
  </si>
  <si>
    <t>Selection of Allocation Statistic:</t>
  </si>
  <si>
    <t>EXPLANATION OF ENTRY</t>
  </si>
  <si>
    <t>Code</t>
  </si>
  <si>
    <t>INCREASE</t>
  </si>
  <si>
    <t>DECREASE</t>
  </si>
  <si>
    <t>Cost Center</t>
  </si>
  <si>
    <t>Line Number</t>
  </si>
  <si>
    <t>Amount</t>
  </si>
  <si>
    <t>1.</t>
  </si>
  <si>
    <t>2.</t>
  </si>
  <si>
    <t>3.</t>
  </si>
  <si>
    <t>4.</t>
  </si>
  <si>
    <t>5.</t>
  </si>
  <si>
    <t>6.</t>
  </si>
  <si>
    <t>7.</t>
  </si>
  <si>
    <t>8.</t>
  </si>
  <si>
    <t>9.</t>
  </si>
  <si>
    <t>10.</t>
  </si>
  <si>
    <t>11.</t>
  </si>
  <si>
    <t>12.</t>
  </si>
  <si>
    <t>13.</t>
  </si>
  <si>
    <t>14.</t>
  </si>
  <si>
    <t>15.</t>
  </si>
  <si>
    <t>16.</t>
  </si>
  <si>
    <t>17.</t>
  </si>
  <si>
    <t>18.</t>
  </si>
  <si>
    <t>19.</t>
  </si>
  <si>
    <t>20.</t>
  </si>
  <si>
    <t>21.</t>
  </si>
  <si>
    <t>23.</t>
  </si>
  <si>
    <t>24.</t>
  </si>
  <si>
    <t>Total Reclassifications (Col. 4 &amp; 7 must equal)</t>
  </si>
  <si>
    <t>Column 1: Use sequential lettering system to identify individual reclassifications; i.e. A. B. C…</t>
  </si>
  <si>
    <t>Basis for Adjustment</t>
  </si>
  <si>
    <t>A = Cost (if cost, including applicable overhead, can be determined)</t>
  </si>
  <si>
    <t>B = Amount received (if cost cannot be determined)</t>
  </si>
  <si>
    <t>25.</t>
  </si>
  <si>
    <t>26.</t>
  </si>
  <si>
    <t>27.</t>
  </si>
  <si>
    <t>28.</t>
  </si>
  <si>
    <t>29.</t>
  </si>
  <si>
    <t>30.</t>
  </si>
  <si>
    <t>31.</t>
  </si>
  <si>
    <t>32.</t>
  </si>
  <si>
    <t>33.</t>
  </si>
  <si>
    <t>34.</t>
  </si>
  <si>
    <t>Yes</t>
  </si>
  <si>
    <t>No</t>
  </si>
  <si>
    <t>Administrative Chief</t>
  </si>
  <si>
    <t>Chief</t>
  </si>
  <si>
    <t>Fringe Benefits</t>
  </si>
  <si>
    <t>Line No.</t>
  </si>
  <si>
    <t>10. City:</t>
  </si>
  <si>
    <t>14. Phone Number:</t>
  </si>
  <si>
    <t>Phone Ext:</t>
  </si>
  <si>
    <t>18. Zip Code:</t>
  </si>
  <si>
    <t>17. State:</t>
  </si>
  <si>
    <t>16. City:</t>
  </si>
  <si>
    <t>Account Number</t>
  </si>
  <si>
    <t>Total Expense</t>
  </si>
  <si>
    <t>Total Capital Related (Lines 1.00 thru 10.00)</t>
  </si>
  <si>
    <t>Subtotal Salaries (Lines 11.00 thru 18.00)</t>
  </si>
  <si>
    <t>Subtotal Fringe Benefits (Lines 19.00 thru 26.00)</t>
  </si>
  <si>
    <t>Salaries</t>
  </si>
  <si>
    <t>Fire Department / Agency Name</t>
  </si>
  <si>
    <t>To Sch 1, Col 2</t>
  </si>
  <si>
    <t>Expense to be Apportioned</t>
  </si>
  <si>
    <t>Net Expense to be Apportioned</t>
  </si>
  <si>
    <t>** See Note Below</t>
  </si>
  <si>
    <t>**</t>
  </si>
  <si>
    <t>If an Indirect Cost Factor is being applied on W/S 9, the Administration &amp; General cost allocation will not be applied</t>
  </si>
  <si>
    <t xml:space="preserve">        Total Fire District / Agency</t>
  </si>
  <si>
    <t>Total Hrs</t>
  </si>
  <si>
    <t>Factor</t>
  </si>
  <si>
    <t>Allocation Statistics for Administration and General Expense</t>
  </si>
  <si>
    <t>Accum Expense</t>
  </si>
  <si>
    <t>Schedule</t>
  </si>
  <si>
    <t>National Provider Identification:</t>
  </si>
  <si>
    <t>Fire Department / Agency:</t>
  </si>
  <si>
    <t>Fiscal Year Ended:</t>
  </si>
  <si>
    <t>Basis for Adjustment (A or B)</t>
  </si>
  <si>
    <t>Col 2 + Col 3</t>
  </si>
  <si>
    <t>Administration &amp; General</t>
  </si>
  <si>
    <t>Fr Sch 5, Col 1</t>
  </si>
  <si>
    <t>Fr Sch 4, Col 5</t>
  </si>
  <si>
    <t>C/R Line No.</t>
  </si>
  <si>
    <t>Fr Sch 7, Col 1</t>
  </si>
  <si>
    <t>Total Adjustments (B)</t>
  </si>
  <si>
    <t>Fr Sch 4, Col 6</t>
  </si>
  <si>
    <t>Amount Increase / (Decrease)</t>
  </si>
  <si>
    <t>Material variances may result in a rejection of this Cost Report submission.</t>
  </si>
  <si>
    <t>certify under penalty of perjury as follows:</t>
  </si>
  <si>
    <t>Date of Signature</t>
  </si>
  <si>
    <t>Certification by Officer or Administrator of the Fire Department / Agency</t>
  </si>
  <si>
    <t>CHECK FIGURE</t>
  </si>
  <si>
    <t>Qtr 3</t>
  </si>
  <si>
    <t>Qtr 4</t>
  </si>
  <si>
    <t>Totals</t>
  </si>
  <si>
    <t>The provider acknowledges that the information is to be used for claiming Federal funds and understands that misrepresentation of information constitutes a violation of Federal and State law.</t>
  </si>
  <si>
    <t>Square Ft</t>
  </si>
  <si>
    <t>Allocated Direct Service Cost</t>
  </si>
  <si>
    <t>Allocated Direct Service Costs</t>
  </si>
  <si>
    <t>Fr Sch 2, Col 5</t>
  </si>
  <si>
    <t>Fr Sch 3, Col 5</t>
  </si>
  <si>
    <t>Other - Capital Related Costs</t>
  </si>
  <si>
    <t>Capital Related Allocation Statistics for Direct Service Cost Allocation</t>
  </si>
  <si>
    <t>Salaries/Benefits Allocation Statistics for Direct Service Cost Allocation</t>
  </si>
  <si>
    <t>Average Cost per GEMT Service</t>
  </si>
  <si>
    <t>Please identify the statistical basis for allocation on Schedules 4 and 5.</t>
  </si>
  <si>
    <t>Sch</t>
  </si>
  <si>
    <t>Line</t>
  </si>
  <si>
    <t>Allocation Basis</t>
  </si>
  <si>
    <t>MTS Expense</t>
  </si>
  <si>
    <t>NON-MTS Expense</t>
  </si>
  <si>
    <t>Total MTS Expense</t>
  </si>
  <si>
    <t>Total NON-MTS Expense</t>
  </si>
  <si>
    <t>MTS Allocation</t>
  </si>
  <si>
    <t>NON-MTS Allocation</t>
  </si>
  <si>
    <t>MTS Square Footage</t>
  </si>
  <si>
    <t>Non-MTS Square Footage</t>
  </si>
  <si>
    <t>Hours Logged for MTS Duty</t>
  </si>
  <si>
    <t>Hours Logged for NON-MTS Duty</t>
  </si>
  <si>
    <t>Accumulated Cost of MTS Services (from Sch 2, Col  5)</t>
  </si>
  <si>
    <t>Total Accumulated Cost of MTS and NON-MTS Services</t>
  </si>
  <si>
    <t>Cost of MTS Services (from Sch 2)</t>
  </si>
  <si>
    <t>Grand Total of MTS Expense (Sum Lines 1 thru 4)</t>
  </si>
  <si>
    <t>Any variation of the allocation statistic must be approved prior to implementation and documentation MUST be readily available for review.</t>
  </si>
  <si>
    <t xml:space="preserve">MTS </t>
  </si>
  <si>
    <t xml:space="preserve">NON-MTS </t>
  </si>
  <si>
    <t>Total Number of MTS Transports</t>
  </si>
  <si>
    <t>Net Cost of Transports</t>
  </si>
  <si>
    <t>Non Federal Share Reduction</t>
  </si>
  <si>
    <t>Net Federal Participation Amount</t>
  </si>
  <si>
    <t>Accumulated Cost of NON-MTS Services (from Sch 3, Col  5)</t>
  </si>
  <si>
    <t>27. Net Cost of Transports</t>
  </si>
  <si>
    <t>Total Reported Expenses (After Allocation of Expenses - From  Sch 2 thru 5)</t>
  </si>
  <si>
    <t>Non-MTS Salaries</t>
  </si>
  <si>
    <t>MTS Salaries</t>
  </si>
  <si>
    <t>Total Square Feet to be Apportioned</t>
  </si>
  <si>
    <t>Fr Sch 6, 
Cols 4 &amp; 7</t>
  </si>
  <si>
    <t xml:space="preserve">
Account Number</t>
  </si>
  <si>
    <t>SCHEDULE 1 - TOTAL EXPENSE</t>
  </si>
  <si>
    <t>Total Salaries &amp; Fringe Benefits</t>
  </si>
  <si>
    <t>Total Capital Related, Salaries, and Fringe Benefits</t>
  </si>
  <si>
    <t>Fire Department / Agency Name:</t>
  </si>
  <si>
    <t>SCHEDULE 2 - MEDICAL TRANSPORTATION SERVICES (MTS) EXPENSE</t>
  </si>
  <si>
    <t>SCHEDULE 3 - NON-MTS EXPENSE</t>
  </si>
  <si>
    <t>SCHEDULE 4 - ALLOCATION OF CAPITAL RELATED AND SALARIES &amp; BENEFITS (CRSB) EXPENSE</t>
  </si>
  <si>
    <t>SCHEDULE 5 - ALLOCATION OF ADMINISTRATION &amp; GENERAL</t>
  </si>
  <si>
    <t>SCHEDULE 6 - RECLASSIFICATION OF EXPENSES</t>
  </si>
  <si>
    <t>SCHEDULE 7 - ADJUSTMENTS TO EXPENSES</t>
  </si>
  <si>
    <t>SCHEDULE 8 - REVENUE / FUNDING SOURCES</t>
  </si>
  <si>
    <t>SCHEDULE 9 - FINAL SETTLEMENT CALCULATION</t>
  </si>
  <si>
    <t>SCHEDULE 10 - NOTES</t>
  </si>
  <si>
    <r>
      <t>Administration &amp; Gen</t>
    </r>
    <r>
      <rPr>
        <sz val="12"/>
        <rFont val="Arial"/>
        <family val="2"/>
      </rPr>
      <t>eral Allocation from Sch 5</t>
    </r>
    <r>
      <rPr>
        <sz val="12"/>
        <color indexed="10"/>
        <rFont val="Arial"/>
        <family val="2"/>
      </rPr>
      <t xml:space="preserve"> (A)</t>
    </r>
  </si>
  <si>
    <r>
      <t>Administration &amp; Gen</t>
    </r>
    <r>
      <rPr>
        <sz val="12"/>
        <rFont val="Arial"/>
        <family val="2"/>
      </rPr>
      <t>eral to be included</t>
    </r>
  </si>
  <si>
    <r>
      <t xml:space="preserve">Public funds for services provided have been expended as necessary for Federal Financial Participation (FFP), pursuant to the requirements of Section 1903(w) of the Social Security Act and 42 C.F.R. § 433.50 </t>
    </r>
    <r>
      <rPr>
        <i/>
        <sz val="12"/>
        <color indexed="8"/>
        <rFont val="Arial"/>
        <family val="2"/>
      </rPr>
      <t>et seq.</t>
    </r>
    <r>
      <rPr>
        <sz val="12"/>
        <color theme="1"/>
        <rFont val="Arial"/>
        <family val="2"/>
      </rPr>
      <t xml:space="preserve"> for allowable costs.</t>
    </r>
  </si>
  <si>
    <t>ABC Fire District</t>
  </si>
  <si>
    <t>Other</t>
  </si>
  <si>
    <t>Contracted Services - MTS Billing</t>
  </si>
  <si>
    <t xml:space="preserve">Contracted Services - MTS  </t>
  </si>
  <si>
    <t>Please identify all contracting arrangements noted on Schedules 1, 2, and 3.</t>
  </si>
  <si>
    <t>Contract Arrangements</t>
  </si>
  <si>
    <t>Total Reported Expenses (Before Allocation of Expenses - From Sch 1)</t>
  </si>
  <si>
    <t>Qtr 1</t>
  </si>
  <si>
    <t>Qtr 2</t>
  </si>
  <si>
    <t>Total Reclasses</t>
  </si>
  <si>
    <t>Total Adjustments</t>
  </si>
  <si>
    <t>Total Reclasses
(A)</t>
  </si>
  <si>
    <t>Explanation</t>
  </si>
  <si>
    <t>If any schedules were left blank, please explain why.</t>
  </si>
  <si>
    <t>OTHER REVENUE / FUNDING SOURCES</t>
  </si>
  <si>
    <t>[a]</t>
  </si>
  <si>
    <t>[b]</t>
  </si>
  <si>
    <t xml:space="preserve">Total </t>
  </si>
  <si>
    <t>Total Other Revenue</t>
  </si>
  <si>
    <t>.</t>
  </si>
  <si>
    <t>Indirect Cost Factor Based on MTS Services? (please use drop-down box to select Yes or No)</t>
  </si>
  <si>
    <t>22.</t>
  </si>
  <si>
    <t>If no, please enter the total cost to be used for calculating the Indirect Cost</t>
  </si>
  <si>
    <t>Indirect Cost Factor Percentage (please see notes below)</t>
  </si>
  <si>
    <t>Number of MTS Transports</t>
  </si>
  <si>
    <t>A</t>
  </si>
  <si>
    <t>B</t>
  </si>
  <si>
    <t>To Sch 1, Col 3</t>
  </si>
  <si>
    <t>4. Doing Business As (DBA):</t>
  </si>
  <si>
    <t>6. Fire District/Agency Street Address:</t>
  </si>
  <si>
    <t>9. Mailing Address - Street or P.O. Box  (if different):</t>
  </si>
  <si>
    <t>15. Mailing Address - Street or P. O. Box:</t>
  </si>
  <si>
    <t>19. Previous Name of Fire District/Agency if Changed Since Previous Report:</t>
  </si>
  <si>
    <t>20. Date of Change:</t>
  </si>
  <si>
    <t>11. Zip Code:</t>
  </si>
  <si>
    <t>7. City:</t>
  </si>
  <si>
    <t>8. Zip Code:</t>
  </si>
  <si>
    <t>5. Facility Business Phone:</t>
  </si>
  <si>
    <t>3. National Provider Identification (NPI):</t>
  </si>
  <si>
    <t>In most cases, when an Indirect Cost Factor is being applied, there should be no Administration &amp; General cost allocated.</t>
  </si>
  <si>
    <t>July 1 through September 30</t>
  </si>
  <si>
    <t>October 1 through December 31</t>
  </si>
  <si>
    <t>January 1 through March 31</t>
  </si>
  <si>
    <t>April 1 through June 30</t>
  </si>
  <si>
    <t xml:space="preserve">INTEGRATED DISCLOSURE AND WA MEDICAID COST REPORT </t>
  </si>
  <si>
    <t>Total No. of WA Medicaid Fee for Service GEMT Transports</t>
  </si>
  <si>
    <t>Total Cost of WA Medicaid GEMT Transports (Line 9 x Line 10)</t>
  </si>
  <si>
    <t xml:space="preserve">   By:</t>
  </si>
  <si>
    <t xml:space="preserve">Please be advised that submission of cost reports for items or services which were not provided; are not reimbursable under the WA Medicaid program or claimed in violation of an agreement with the State, may subject you (or your organization) to civil money penalty assessments in accordance with RCW 74.66.020. </t>
  </si>
  <si>
    <t>Note:  *  Line 1 through 6 - Enter payments for FFS transports received from WA Medicaid (i.e. Share of Cost, Other Heath Care, Deductibles, etc.)</t>
  </si>
  <si>
    <t xml:space="preserve">The expenditures claimed have not previously been, nor will be, claimed at any other time to receive Federal Funds under Medicaid or any other program and were certified in accordance with OMB Circular A-87 and Medicare Provider Reimbursement Manual Pub.15-1. </t>
  </si>
  <si>
    <t>WA Medicaid Fee for Service</t>
  </si>
  <si>
    <t>Total WA Medicaid FFS Revenue from Transports (To Sch 9, Line 13)</t>
  </si>
  <si>
    <t>WA MEDICAID FEE FOR SERVICE (FFS) REVENUE FROM TRANSPORTS</t>
  </si>
  <si>
    <t>HEALTH CARE AUTHORITY</t>
  </si>
  <si>
    <t xml:space="preserve">For the purpose of this certification, “provider” is a Publicly Owned or Operated Ground Emergency Medical Transportation Services provider as defined in chapter 182-546 Washington Administrative Code (WAC).  </t>
  </si>
  <si>
    <t xml:space="preserve">The provider acknowledges understands that HCA must deny payments for any claim submitted under chapter 182-546 WAC, if it determines that the certification is not adequately supported for purposes of FFP. </t>
  </si>
  <si>
    <t xml:space="preserve">That I am the responsible person of the subject Fire Department / Agency and am duly authorized to sign this certification and that, to the best of my knowledge and information, each statement and amount in the accompanying schedules are to be true, correct, and in compliance with chapter 182-546 WAC. </t>
  </si>
  <si>
    <t>The provider acknowledges that all funds expended pursuant to chapter 182-546 WAC are subject to review and audit by the Washington State Health Care Authority (HCA).</t>
  </si>
  <si>
    <t>Medicare/Medicaid</t>
  </si>
  <si>
    <t>Calculation of Medicaid Final Settlement</t>
  </si>
  <si>
    <t xml:space="preserve">Intentional misrepresentation or falsification of any information contained in this request resulting in reimbursement by the Washington State Health Care Authority (HCA) may be punishable by fine and/or imprisonment under federal and state laws (42 CFR, Section 1003.102 - "Basis for Civil Money Penalties and Assessments"; 18 U.S.C. 1347 - "Health Care Fraud"; Revised Code of Washington (RCW) 74.09.210- "Fraudulent Practices-Penalties"; and RCW 74.66.020 "Civil Penalty-False or fraudulent claims." </t>
  </si>
  <si>
    <t>Reclassifications</t>
  </si>
  <si>
    <t>Increase</t>
  </si>
  <si>
    <t>Decrease</t>
  </si>
  <si>
    <t/>
  </si>
  <si>
    <t>Other- (Specify)</t>
  </si>
  <si>
    <t>WA Medicaid Fee for Service Other - (Specify) *</t>
  </si>
  <si>
    <t>HCAGEMTAdmin@hca.wa.gov</t>
  </si>
  <si>
    <t>GRAND TOTAL [a+b]</t>
  </si>
  <si>
    <t>8.1</t>
  </si>
  <si>
    <t xml:space="preserve">Grand Total Number of Transports </t>
  </si>
  <si>
    <t>Average Cost per MTS Transports  (Line 7 / Line 8.1)</t>
  </si>
  <si>
    <t>1. Legal Name of Fire Department / Agency:</t>
  </si>
  <si>
    <t>ProviderOne ID Number:</t>
  </si>
  <si>
    <t>12. Name and Title of Person Signing and Certifying Report:</t>
  </si>
  <si>
    <t>13. Cost Report Primary Contact Person:</t>
  </si>
  <si>
    <t xml:space="preserve">21. Does your organization use another EMS entity to provide GEMT services?  </t>
  </si>
  <si>
    <t xml:space="preserve">23. Does your organization use another third party billing company to bill for GEMT services? </t>
  </si>
  <si>
    <t>22. Date Range of GEMT Service Agreemen/Contract:</t>
  </si>
  <si>
    <t>24. Date Range of GEMT Billing Agreement/Contract:</t>
  </si>
  <si>
    <t>25. Fiscal Year Start Date:</t>
  </si>
  <si>
    <t>26. Fiscal Year End Date:</t>
  </si>
  <si>
    <t xml:space="preserve">Email both the completed and signed cost report PDF </t>
  </si>
  <si>
    <t xml:space="preserve">and Excel spreadsheet, in their entirety, to: </t>
  </si>
  <si>
    <t>MTS Transports By Transport Type</t>
  </si>
  <si>
    <r>
      <t xml:space="preserve"> </t>
    </r>
    <r>
      <rPr>
        <sz val="8"/>
        <rFont val="Arial"/>
        <family val="2"/>
      </rPr>
      <t xml:space="preserve">        </t>
    </r>
    <r>
      <rPr>
        <sz val="10"/>
        <rFont val="Arial"/>
        <family val="2"/>
      </rPr>
      <t xml:space="preserve"> Lines 7 through 34 - Enter other Revenues received and list the funding sources not identified on lines 1 through 6.</t>
    </r>
  </si>
  <si>
    <t xml:space="preserve">Fee for Service </t>
  </si>
  <si>
    <t>I,</t>
  </si>
  <si>
    <t>07/01/20XX - 09/30/20XX</t>
  </si>
  <si>
    <t>10/01/20XX - 12/31/20XX</t>
  </si>
  <si>
    <t>01/01/20XX - 03/31/20XX</t>
  </si>
  <si>
    <t>04/01/20XX - 06/30/20XX</t>
  </si>
  <si>
    <t>Less Total WA Medicaid Revenue from Billed Services (Fr Sch 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</si>
</sst>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
    <numFmt numFmtId="167" formatCode="0_);\(0\)"/>
    <numFmt numFmtId="168" formatCode="m/d/yy;@"/>
    <numFmt numFmtId="169" formatCode="_(&quot;$&quot;* #,##0_);_(&quot;$&quot;* \(#,##0\);_(&quot;$&quot;* &quot;-&quot;??_);_(@_)"/>
    <numFmt numFmtId="170" formatCode="[$-409]mmmm\ d\,\ yyyy;@"/>
    <numFmt numFmtId="171" formatCode="0.000_);\(0.000\)"/>
  </numFmts>
  <fonts count="108">
    <font>
      <sz val="12"/>
      <color theme="1"/>
      <name val="Arial"/>
      <family val="2"/>
    </font>
    <font>
      <sz val="11"/>
      <color indexed="8"/>
      <name val="Calibri"/>
      <family val="2"/>
    </font>
    <font>
      <sz val="12"/>
      <color indexed="8"/>
      <name val="Arial"/>
      <family val="2"/>
    </font>
    <font>
      <sz val="10"/>
      <name val="Arial"/>
      <family val="2"/>
    </font>
    <font>
      <b/>
      <sz val="10"/>
      <name val="Arial"/>
      <family val="2"/>
    </font>
    <font>
      <sz val="8"/>
      <name val="Arial"/>
      <family val="2"/>
    </font>
    <font>
      <sz val="8"/>
      <color indexed="9"/>
      <name val="Arial"/>
      <family val="2"/>
    </font>
    <font>
      <sz val="8"/>
      <color indexed="10"/>
      <name val="Arial"/>
      <family val="2"/>
    </font>
    <font>
      <b/>
      <sz val="8"/>
      <name val="Arial"/>
      <family val="2"/>
    </font>
    <font>
      <sz val="10"/>
      <name val="MS Sans Serif"/>
      <family val="2"/>
    </font>
    <font>
      <b/>
      <sz val="9"/>
      <name val="Tahoma"/>
      <family val="2"/>
    </font>
    <font>
      <sz val="9"/>
      <name val="Tahoma"/>
      <family val="2"/>
    </font>
    <font>
      <sz val="8"/>
      <color indexed="8"/>
      <name val="Arial"/>
      <family val="2"/>
    </font>
    <font>
      <sz val="10"/>
      <color indexed="8"/>
      <name val="Arial"/>
      <family val="2"/>
    </font>
    <font>
      <b/>
      <sz val="9"/>
      <name val="Arial"/>
      <family val="2"/>
    </font>
    <font>
      <b/>
      <i/>
      <sz val="8"/>
      <name val="Arial"/>
      <family val="2"/>
    </font>
    <font>
      <b/>
      <i/>
      <u val="doubleAccounting"/>
      <sz val="8"/>
      <name val="Arial"/>
      <family val="2"/>
    </font>
    <font>
      <u val="singleAccounting"/>
      <sz val="10"/>
      <name val="Arial"/>
      <family val="2"/>
    </font>
    <font>
      <sz val="12"/>
      <color indexed="10"/>
      <name val="Arial"/>
      <family val="2"/>
    </font>
    <font>
      <b/>
      <sz val="12"/>
      <name val="Arial"/>
      <family val="2"/>
    </font>
    <font>
      <sz val="9"/>
      <name val="Arial"/>
      <family val="2"/>
    </font>
    <font>
      <b/>
      <i/>
      <sz val="10"/>
      <name val="Arial"/>
      <family val="2"/>
    </font>
    <font>
      <i/>
      <sz val="10"/>
      <name val="Arial"/>
      <family val="2"/>
    </font>
    <font>
      <sz val="12"/>
      <name val="Arial"/>
      <family val="2"/>
    </font>
    <font>
      <u val="singleAccounting"/>
      <sz val="12"/>
      <name val="Arial"/>
      <family val="2"/>
    </font>
    <font>
      <b/>
      <i/>
      <sz val="12"/>
      <name val="Arial"/>
      <family val="2"/>
    </font>
    <font>
      <b/>
      <u val="doubleAccounting"/>
      <sz val="12"/>
      <name val="Arial"/>
      <family val="2"/>
    </font>
    <font>
      <b/>
      <u val="singleAccounting"/>
      <sz val="12"/>
      <name val="Arial"/>
      <family val="2"/>
    </font>
    <font>
      <i/>
      <sz val="12"/>
      <name val="Arial"/>
      <family val="2"/>
    </font>
    <font>
      <b/>
      <i/>
      <u val="doubleAccounting"/>
      <sz val="12"/>
      <name val="Arial"/>
      <family val="2"/>
    </font>
    <font>
      <u val="doubleAccounting"/>
      <sz val="10"/>
      <name val="Arial"/>
      <family val="2"/>
    </font>
    <font>
      <u val="doubleAccounting"/>
      <sz val="12"/>
      <name val="Arial"/>
      <family val="2"/>
    </font>
    <font>
      <b/>
      <sz val="10"/>
      <color indexed="8"/>
      <name val="Arial"/>
      <family val="2"/>
    </font>
    <font>
      <u val="singleAccounting"/>
      <sz val="10"/>
      <color indexed="8"/>
      <name val="Arial"/>
      <family val="2"/>
    </font>
    <font>
      <u val="doubleAccounting"/>
      <sz val="10"/>
      <color indexed="8"/>
      <name val="Arial"/>
      <family val="2"/>
    </font>
    <font>
      <u val="singleAccounting"/>
      <sz val="12"/>
      <color indexed="8"/>
      <name val="Arial"/>
      <family val="2"/>
    </font>
    <font>
      <u val="doubleAccounting"/>
      <sz val="12"/>
      <color indexed="8"/>
      <name val="Arial"/>
      <family val="2"/>
    </font>
    <font>
      <sz val="10"/>
      <color indexed="10"/>
      <name val="Arial"/>
      <family val="2"/>
    </font>
    <font>
      <sz val="10"/>
      <color indexed="9"/>
      <name val="Arial"/>
      <family val="2"/>
    </font>
    <font>
      <sz val="12"/>
      <color indexed="9"/>
      <name val="Arial"/>
      <family val="2"/>
    </font>
    <font>
      <i/>
      <sz val="12"/>
      <color indexed="8"/>
      <name val="Arial"/>
      <family val="2"/>
    </font>
    <font>
      <strike/>
      <sz val="12"/>
      <name val="Arial"/>
      <family val="2"/>
    </font>
    <font>
      <u val="single"/>
      <sz val="12"/>
      <color indexed="12"/>
      <name val="Arial"/>
      <family val="2"/>
    </font>
    <font>
      <b/>
      <sz val="8"/>
      <color indexed="30"/>
      <name val="Arial"/>
      <family val="2"/>
    </font>
    <font>
      <b/>
      <sz val="10"/>
      <color indexed="10"/>
      <name val="Arial"/>
      <family val="2"/>
    </font>
    <font>
      <sz val="8"/>
      <name val="Calibri"/>
      <family val="2"/>
    </font>
    <font>
      <b/>
      <sz val="12"/>
      <color indexed="10"/>
      <name val="Arial"/>
      <family val="2"/>
    </font>
    <font>
      <b/>
      <sz val="10"/>
      <color indexed="30"/>
      <name val="Arial"/>
      <family val="2"/>
    </font>
    <font>
      <b/>
      <sz val="8"/>
      <color indexed="8"/>
      <name val="Arial"/>
      <family val="2"/>
    </font>
    <font>
      <sz val="11.5"/>
      <color indexed="8"/>
      <name val="Cambria"/>
      <family val="1"/>
    </font>
    <font>
      <b/>
      <sz val="12"/>
      <color indexed="8"/>
      <name val="Arial"/>
      <family val="2"/>
    </font>
    <font>
      <b/>
      <sz val="11"/>
      <color indexed="8"/>
      <name val="Arial"/>
      <family val="2"/>
    </font>
    <font>
      <sz val="11"/>
      <color indexed="63"/>
      <name val="Segoe UI"/>
      <family val="2"/>
    </font>
    <font>
      <sz val="10.5"/>
      <color indexed="8"/>
      <name val="Arial"/>
      <family val="2"/>
    </font>
    <font>
      <sz val="11"/>
      <color indexed="8"/>
      <name val="Arial"/>
      <family val="2"/>
    </font>
    <font>
      <u val="single"/>
      <sz val="12"/>
      <color indexed="2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rgb="FF0070C0"/>
      <name val="Arial"/>
      <family val="2"/>
    </font>
    <font>
      <b/>
      <sz val="10"/>
      <color rgb="FFFF0000"/>
      <name val="Arial"/>
      <family val="2"/>
    </font>
    <font>
      <sz val="12"/>
      <color rgb="FFFF0000"/>
      <name val="Arial"/>
      <family val="2"/>
    </font>
    <font>
      <b/>
      <sz val="12"/>
      <color rgb="FFFF0000"/>
      <name val="Arial"/>
      <family val="2"/>
    </font>
    <font>
      <b/>
      <sz val="10"/>
      <color theme="1"/>
      <name val="Arial"/>
      <family val="2"/>
    </font>
    <font>
      <sz val="10"/>
      <color theme="1"/>
      <name val="Arial"/>
      <family val="2"/>
    </font>
    <font>
      <b/>
      <sz val="10"/>
      <color rgb="FF0070C0"/>
      <name val="Arial"/>
      <family val="2"/>
    </font>
    <font>
      <sz val="10"/>
      <color rgb="FFFF0000"/>
      <name val="Arial"/>
      <family val="2"/>
    </font>
    <font>
      <b/>
      <sz val="8"/>
      <color theme="1"/>
      <name val="Arial"/>
      <family val="2"/>
    </font>
    <font>
      <sz val="11.5"/>
      <color rgb="FF000000"/>
      <name val="Cambria"/>
      <family val="1"/>
    </font>
    <font>
      <u val="singleAccounting"/>
      <sz val="12"/>
      <color theme="1"/>
      <name val="Arial"/>
      <family val="2"/>
    </font>
    <font>
      <u val="doubleAccounting"/>
      <sz val="12"/>
      <color theme="1"/>
      <name val="Arial"/>
      <family val="2"/>
    </font>
    <font>
      <b/>
      <sz val="12"/>
      <color theme="1"/>
      <name val="Arial"/>
      <family val="2"/>
    </font>
    <font>
      <b/>
      <sz val="11"/>
      <color theme="1"/>
      <name val="Arial"/>
      <family val="2"/>
    </font>
    <font>
      <sz val="11"/>
      <color rgb="FF444444"/>
      <name val="Segoe UI"/>
      <family val="2"/>
    </font>
    <font>
      <sz val="10.5"/>
      <color theme="1"/>
      <name val="Arial"/>
      <family val="2"/>
    </font>
    <font>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hair"/>
      <right style="medium"/>
      <top/>
      <bottom style="hair"/>
    </border>
    <border>
      <left/>
      <right/>
      <top style="medium"/>
      <bottom/>
    </border>
    <border>
      <left style="thin"/>
      <right style="hair"/>
      <top style="thin"/>
      <bottom style="double"/>
    </border>
    <border>
      <left style="hair"/>
      <right style="thin"/>
      <top style="thin"/>
      <bottom style="double"/>
    </border>
    <border>
      <left style="hair"/>
      <right style="hair"/>
      <top style="medium"/>
      <bottom style="hair"/>
    </border>
    <border>
      <left style="hair"/>
      <right style="medium"/>
      <top style="medium"/>
      <bottom style="hair"/>
    </border>
    <border>
      <left style="hair"/>
      <right style="hair"/>
      <top style="hair"/>
      <bottom/>
    </border>
    <border>
      <left style="hair"/>
      <right style="hair"/>
      <top style="hair"/>
      <bottom style="hair"/>
    </border>
    <border>
      <left style="hair"/>
      <right style="hair"/>
      <top/>
      <bottom style="double"/>
    </border>
    <border>
      <left style="hair"/>
      <right style="hair"/>
      <top style="hair"/>
      <bottom style="double"/>
    </border>
    <border>
      <left style="hair"/>
      <right style="medium"/>
      <top style="hair"/>
      <bottom style="double"/>
    </border>
    <border>
      <left style="medium"/>
      <right style="hair"/>
      <top style="hair"/>
      <bottom style="hair"/>
    </border>
    <border>
      <left style="medium"/>
      <right style="hair"/>
      <top/>
      <bottom style="hair"/>
    </border>
    <border>
      <left style="hair"/>
      <right style="medium"/>
      <top style="hair"/>
      <bottom style="hair"/>
    </border>
    <border>
      <left style="medium"/>
      <right style="hair"/>
      <top style="hair"/>
      <bottom style="medium"/>
    </border>
    <border>
      <left style="hair"/>
      <right/>
      <top style="hair"/>
      <bottom style="hair"/>
    </border>
    <border>
      <left style="hair"/>
      <right style="hair"/>
      <top style="medium"/>
      <bottom/>
    </border>
    <border>
      <left style="hair"/>
      <right style="medium"/>
      <top style="medium"/>
      <bottom/>
    </border>
    <border>
      <left style="hair"/>
      <right style="hair"/>
      <top/>
      <bottom/>
    </border>
    <border>
      <left style="hair"/>
      <right style="medium"/>
      <top/>
      <bottom/>
    </border>
    <border>
      <left style="hair"/>
      <right style="medium"/>
      <top/>
      <bottom style="double"/>
    </border>
    <border>
      <left/>
      <right style="hair"/>
      <top style="hair"/>
      <bottom style="hair"/>
    </border>
    <border>
      <left style="hair"/>
      <right/>
      <top style="medium"/>
      <bottom/>
    </border>
    <border>
      <left style="hair"/>
      <right/>
      <top/>
      <bottom/>
    </border>
    <border>
      <left style="hair"/>
      <right style="hair"/>
      <top style="thin"/>
      <bottom style="double"/>
    </border>
    <border>
      <left style="hair"/>
      <right/>
      <top/>
      <bottom style="double"/>
    </border>
    <border>
      <left style="hair"/>
      <right/>
      <top style="hair"/>
      <bottom style="medium"/>
    </border>
    <border>
      <left/>
      <right style="hair"/>
      <top style="hair"/>
      <bottom style="medium"/>
    </border>
    <border>
      <left/>
      <right/>
      <top style="thin"/>
      <bottom/>
    </border>
    <border>
      <left style="hair"/>
      <right style="thin"/>
      <top style="hair"/>
      <bottom style="hair"/>
    </border>
    <border>
      <left style="thin"/>
      <right style="hair"/>
      <top style="hair"/>
      <bottom style="thin"/>
    </border>
    <border>
      <left style="hair"/>
      <right/>
      <top style="hair"/>
      <bottom style="thin"/>
    </border>
    <border>
      <left/>
      <right/>
      <top style="hair"/>
      <bottom style="thin"/>
    </border>
    <border>
      <left/>
      <right style="hair"/>
      <top style="hair"/>
      <bottom style="thin"/>
    </border>
    <border>
      <left style="hair"/>
      <right style="hair"/>
      <top style="hair"/>
      <bottom style="thin"/>
    </border>
    <border>
      <left style="hair"/>
      <right style="hair"/>
      <top style="thin"/>
      <bottom/>
    </border>
    <border>
      <left/>
      <right/>
      <top style="thin"/>
      <bottom style="thin"/>
    </border>
    <border>
      <left style="hair"/>
      <right style="hair"/>
      <top style="thin"/>
      <bottom style="hair"/>
    </border>
    <border>
      <left style="hair"/>
      <right style="thin"/>
      <top style="thin"/>
      <bottom style="hair"/>
    </border>
    <border>
      <left style="thin"/>
      <right style="hair"/>
      <top style="hair"/>
      <bottom style="hair"/>
    </border>
    <border>
      <left/>
      <right/>
      <top/>
      <bottom style="thin"/>
    </border>
    <border>
      <left style="hair"/>
      <right style="thin"/>
      <top style="hair"/>
      <bottom style="double"/>
    </border>
    <border>
      <left style="hair"/>
      <right/>
      <top style="thin"/>
      <bottom style="double"/>
    </border>
    <border>
      <left/>
      <right/>
      <top/>
      <bottom style="double"/>
    </border>
    <border>
      <left/>
      <right style="thin"/>
      <top/>
      <bottom style="double"/>
    </border>
    <border>
      <left style="thin"/>
      <right style="thin"/>
      <top style="thin"/>
      <bottom/>
    </border>
    <border>
      <left/>
      <right style="thin"/>
      <top/>
      <bottom/>
    </border>
    <border>
      <left style="thin"/>
      <right/>
      <top/>
      <bottom/>
    </border>
    <border>
      <left style="hair"/>
      <right style="hair"/>
      <top style="hair"/>
      <bottom style="medium"/>
    </border>
    <border>
      <left style="hair"/>
      <right style="medium"/>
      <top style="hair"/>
      <bottom style="medium"/>
    </border>
    <border>
      <left style="hair"/>
      <right style="thin"/>
      <top style="double"/>
      <bottom/>
    </border>
    <border>
      <left style="hair"/>
      <right style="thin"/>
      <top/>
      <bottom/>
    </border>
    <border>
      <left style="hair"/>
      <right style="hair"/>
      <top/>
      <bottom style="thin"/>
    </border>
    <border>
      <left style="hair"/>
      <right style="thin"/>
      <top/>
      <bottom style="thin"/>
    </border>
    <border>
      <left style="hair"/>
      <right/>
      <top/>
      <bottom style="hair"/>
    </border>
    <border>
      <left style="hair"/>
      <right style="medium"/>
      <top style="double"/>
      <bottom style="hair"/>
    </border>
    <border>
      <left style="hair"/>
      <right style="thin"/>
      <top/>
      <bottom style="hair"/>
    </border>
    <border>
      <left style="thin"/>
      <right/>
      <top style="thin"/>
      <bottom/>
    </border>
    <border>
      <left style="thin"/>
      <right/>
      <top/>
      <bottom style="thin"/>
    </border>
    <border>
      <left/>
      <right style="thin"/>
      <top/>
      <bottom style="thin"/>
    </border>
    <border>
      <left style="hair"/>
      <right style="thin"/>
      <top style="thin"/>
      <bottom/>
    </border>
    <border>
      <left style="thin"/>
      <right style="hair"/>
      <top style="hair"/>
      <bottom style="double"/>
    </border>
    <border>
      <left/>
      <right style="hair"/>
      <top style="hair"/>
      <bottom style="double"/>
    </border>
    <border>
      <left style="thin"/>
      <right style="hair"/>
      <top/>
      <bottom style="hair"/>
    </border>
    <border>
      <left/>
      <right/>
      <top/>
      <bottom style="hair"/>
    </border>
    <border>
      <left/>
      <right style="hair"/>
      <top/>
      <bottom style="hair"/>
    </border>
    <border>
      <left style="hair"/>
      <right style="thin"/>
      <top style="hair"/>
      <bottom style="thin"/>
    </border>
    <border>
      <left style="thin"/>
      <right style="hair"/>
      <top/>
      <bottom style="thin"/>
    </border>
    <border>
      <left style="hair"/>
      <right/>
      <top/>
      <bottom style="thin"/>
    </border>
    <border>
      <left/>
      <right style="hair"/>
      <top/>
      <bottom style="thin"/>
    </border>
    <border>
      <left/>
      <right style="thin"/>
      <top style="hair"/>
      <bottom style="hair"/>
    </border>
    <border>
      <left style="thin"/>
      <right style="hair"/>
      <top style="thin"/>
      <bottom style="hair"/>
    </border>
    <border>
      <left/>
      <right style="thin"/>
      <top style="thin"/>
      <bottom/>
    </border>
    <border>
      <left style="thin"/>
      <right style="thin"/>
      <top style="thin"/>
      <bottom style="thin"/>
    </border>
    <border>
      <left style="thin"/>
      <right/>
      <top/>
      <bottom style="thin">
        <color theme="0" tint="-0.1499900072813034"/>
      </bottom>
    </border>
    <border>
      <left style="thin"/>
      <right/>
      <top style="thin">
        <color theme="0" tint="-0.1499900072813034"/>
      </top>
      <bottom style="thin">
        <color theme="0" tint="-0.1499900072813034"/>
      </bottom>
    </border>
    <border>
      <left style="thin">
        <color theme="0" tint="-0.1499900072813034"/>
      </left>
      <right style="thin"/>
      <top/>
      <bottom/>
    </border>
    <border>
      <left style="thin"/>
      <right style="thin"/>
      <top/>
      <bottom style="double"/>
    </border>
    <border>
      <left style="thin"/>
      <right style="thin"/>
      <top/>
      <bottom style="thin"/>
    </border>
    <border>
      <left style="thin"/>
      <right/>
      <top style="thin"/>
      <bottom style="thin"/>
    </border>
    <border>
      <left/>
      <right style="thin"/>
      <top style="thin"/>
      <bottom style="thin"/>
    </border>
    <border>
      <left style="thin"/>
      <right/>
      <top/>
      <bottom style="double"/>
    </border>
    <border>
      <left style="thin"/>
      <right/>
      <top style="thin"/>
      <bottom style="double"/>
    </border>
    <border>
      <left/>
      <right/>
      <top style="thin"/>
      <bottom style="double"/>
    </border>
    <border>
      <left style="medium"/>
      <right style="hair"/>
      <top style="medium"/>
      <bottom style="hair"/>
    </border>
    <border>
      <left style="medium"/>
      <right style="hair"/>
      <top style="hair"/>
      <bottom style="double"/>
    </border>
    <border>
      <left style="hair"/>
      <right/>
      <top style="double"/>
      <bottom style="hair"/>
    </border>
    <border>
      <left/>
      <right style="hair"/>
      <top style="double"/>
      <bottom style="hair"/>
    </border>
    <border>
      <left style="medium"/>
      <right style="hair"/>
      <top style="medium"/>
      <bottom/>
    </border>
    <border>
      <left style="medium"/>
      <right style="hair"/>
      <top/>
      <bottom/>
    </border>
    <border>
      <left style="medium"/>
      <right style="hair"/>
      <top/>
      <bottom style="double"/>
    </border>
    <border>
      <left/>
      <right style="hair"/>
      <top style="medium"/>
      <bottom/>
    </border>
    <border>
      <left/>
      <right style="hair"/>
      <top/>
      <bottom/>
    </border>
    <border>
      <left/>
      <right style="hair"/>
      <top/>
      <bottom style="double"/>
    </border>
    <border>
      <left style="thin"/>
      <right/>
      <top style="double"/>
      <bottom/>
    </border>
    <border>
      <left/>
      <right/>
      <top style="double"/>
      <bottom/>
    </border>
    <border>
      <left/>
      <right style="hair"/>
      <top style="double"/>
      <bottom/>
    </border>
    <border>
      <left style="thin"/>
      <right style="hair"/>
      <top/>
      <bottom/>
    </border>
    <border>
      <left style="thin"/>
      <right style="hair"/>
      <top style="thin"/>
      <bottom/>
    </border>
    <border>
      <left/>
      <right style="hair"/>
      <top style="thin"/>
      <bottom/>
    </border>
    <border>
      <left style="hair"/>
      <right/>
      <top style="thin"/>
      <bottom/>
    </border>
    <border>
      <left style="hair"/>
      <right/>
      <top style="hair"/>
      <bottom style="double"/>
    </border>
    <border>
      <left/>
      <right/>
      <top style="hair"/>
      <bottom style="hair"/>
    </border>
    <border>
      <left/>
      <right/>
      <top style="double"/>
      <bottom style="hair"/>
    </border>
    <border>
      <left/>
      <right/>
      <top style="hair"/>
      <bottom style="double"/>
    </border>
    <border>
      <left style="hair"/>
      <right/>
      <top style="thin"/>
      <bottom style="hair"/>
    </border>
    <border>
      <left/>
      <right/>
      <top style="thin"/>
      <bottom style="hair"/>
    </border>
    <border>
      <left/>
      <right style="hair"/>
      <top style="thin"/>
      <bottom style="hair"/>
    </border>
    <border>
      <left style="thin"/>
      <right/>
      <top style="hair"/>
      <bottom style="hair"/>
    </border>
    <border>
      <left style="thin"/>
      <right/>
      <top style="hair"/>
      <bottom style="thin"/>
    </border>
    <border>
      <left/>
      <right style="thin"/>
      <top style="hair"/>
      <bottom style="thin"/>
    </border>
    <border>
      <left/>
      <right style="thin"/>
      <top style="thin"/>
      <bottom style="double"/>
    </border>
    <border>
      <left style="thin"/>
      <right/>
      <top style="double"/>
      <bottom style="hair"/>
    </border>
    <border>
      <left/>
      <right style="thin"/>
      <top style="double"/>
      <bottom style="hair"/>
    </border>
    <border>
      <left/>
      <right style="hair"/>
      <top style="thin"/>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3" fillId="0" borderId="0" applyProtection="0">
      <alignment/>
    </xf>
    <xf numFmtId="0" fontId="3"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81">
    <xf numFmtId="0" fontId="0" fillId="0" borderId="0" xfId="0" applyAlignment="1">
      <alignment/>
    </xf>
    <xf numFmtId="0" fontId="12" fillId="0" borderId="0" xfId="0" applyFont="1" applyAlignment="1">
      <alignment/>
    </xf>
    <xf numFmtId="42" fontId="12" fillId="0" borderId="0" xfId="0" applyNumberFormat="1" applyFont="1" applyAlignment="1">
      <alignment/>
    </xf>
    <xf numFmtId="0" fontId="0" fillId="0" borderId="0" xfId="0" applyFont="1" applyAlignment="1">
      <alignment vertical="center" wrapText="1"/>
    </xf>
    <xf numFmtId="0" fontId="13" fillId="0" borderId="0" xfId="0" applyFont="1" applyAlignment="1">
      <alignment vertical="center" wrapText="1"/>
    </xf>
    <xf numFmtId="0" fontId="5" fillId="0" borderId="0" xfId="0" applyFont="1" applyBorder="1" applyAlignment="1">
      <alignment horizontal="left" vertical="center"/>
    </xf>
    <xf numFmtId="0" fontId="12" fillId="0" borderId="0" xfId="0" applyFont="1" applyAlignment="1">
      <alignment horizontal="center" vertical="center"/>
    </xf>
    <xf numFmtId="0" fontId="5" fillId="0" borderId="0" xfId="61" applyFont="1" applyFill="1" applyAlignment="1">
      <alignment vertical="center"/>
    </xf>
    <xf numFmtId="0" fontId="7" fillId="0" borderId="0" xfId="61" applyFont="1" applyFill="1" applyAlignment="1">
      <alignment vertical="center"/>
    </xf>
    <xf numFmtId="0" fontId="6" fillId="0" borderId="0" xfId="61" applyFont="1" applyFill="1" applyAlignment="1">
      <alignment vertical="center"/>
    </xf>
    <xf numFmtId="0" fontId="5" fillId="0" borderId="0" xfId="61" applyFont="1" applyFill="1" applyBorder="1" applyAlignment="1">
      <alignment vertical="center"/>
    </xf>
    <xf numFmtId="0" fontId="7" fillId="0" borderId="0" xfId="61" applyFont="1" applyFill="1" applyBorder="1" applyAlignment="1">
      <alignment vertical="center"/>
    </xf>
    <xf numFmtId="0" fontId="6" fillId="0" borderId="0" xfId="61" applyFont="1" applyFill="1" applyBorder="1" applyAlignment="1">
      <alignment vertical="center"/>
    </xf>
    <xf numFmtId="0" fontId="3" fillId="0" borderId="0" xfId="63" applyFont="1" applyAlignment="1">
      <alignment vertical="center"/>
      <protection/>
    </xf>
    <xf numFmtId="0" fontId="8" fillId="0" borderId="0" xfId="63" applyFont="1" applyAlignment="1">
      <alignment vertical="center"/>
      <protection/>
    </xf>
    <xf numFmtId="0" fontId="8" fillId="0" borderId="0" xfId="63" applyFont="1" applyAlignment="1">
      <alignment horizontal="centerContinuous" vertical="center"/>
      <protection/>
    </xf>
    <xf numFmtId="0" fontId="5" fillId="0" borderId="0" xfId="63" applyFont="1" applyAlignment="1">
      <alignment vertical="center"/>
      <protection/>
    </xf>
    <xf numFmtId="0" fontId="5" fillId="0" borderId="0" xfId="63" applyFont="1" applyBorder="1" applyAlignment="1">
      <alignment vertical="center"/>
      <protection/>
    </xf>
    <xf numFmtId="0" fontId="8" fillId="0" borderId="0" xfId="63" applyFont="1" applyAlignment="1">
      <alignment horizontal="center" vertical="center"/>
      <protection/>
    </xf>
    <xf numFmtId="0" fontId="5" fillId="0" borderId="0" xfId="63" applyFont="1" applyAlignment="1">
      <alignment horizontal="center" vertical="center"/>
      <protection/>
    </xf>
    <xf numFmtId="0" fontId="5" fillId="0" borderId="0" xfId="63" applyFont="1" applyAlignment="1">
      <alignment horizontal="centerContinuous" vertical="center"/>
      <protection/>
    </xf>
    <xf numFmtId="41" fontId="8" fillId="0" borderId="0" xfId="63" applyNumberFormat="1" applyFont="1" applyBorder="1" applyAlignment="1">
      <alignment horizontal="center" vertical="center"/>
      <protection/>
    </xf>
    <xf numFmtId="41" fontId="8" fillId="0" borderId="0" xfId="63" applyNumberFormat="1" applyFont="1" applyAlignment="1">
      <alignment horizontal="centerContinuous" vertical="center"/>
      <protection/>
    </xf>
    <xf numFmtId="41" fontId="5" fillId="0" borderId="0" xfId="63" applyNumberFormat="1" applyFont="1" applyAlignment="1">
      <alignment vertical="center"/>
      <protection/>
    </xf>
    <xf numFmtId="41" fontId="5" fillId="0" borderId="0" xfId="63" applyNumberFormat="1" applyFont="1" applyBorder="1" applyAlignment="1">
      <alignment vertical="center"/>
      <protection/>
    </xf>
    <xf numFmtId="41" fontId="5" fillId="0" borderId="0" xfId="63" applyNumberFormat="1" applyFont="1" applyBorder="1" applyAlignment="1">
      <alignment horizontal="left" vertical="center"/>
      <protection/>
    </xf>
    <xf numFmtId="41" fontId="5" fillId="0" borderId="0" xfId="63" applyNumberFormat="1" applyFont="1" applyBorder="1" applyAlignment="1">
      <alignment horizontal="centerContinuous" vertical="center"/>
      <protection/>
    </xf>
    <xf numFmtId="41" fontId="5" fillId="0" borderId="10" xfId="63" applyNumberFormat="1" applyFont="1" applyBorder="1" applyAlignment="1">
      <alignment vertical="center"/>
      <protection/>
    </xf>
    <xf numFmtId="41" fontId="5" fillId="0" borderId="11" xfId="63" applyNumberFormat="1" applyFont="1" applyBorder="1" applyAlignment="1">
      <alignment vertical="center"/>
      <protection/>
    </xf>
    <xf numFmtId="41" fontId="5" fillId="0" borderId="0" xfId="63" applyNumberFormat="1" applyFont="1" applyAlignment="1">
      <alignment horizontal="center" vertical="center"/>
      <protection/>
    </xf>
    <xf numFmtId="41" fontId="5" fillId="0" borderId="0" xfId="63" applyNumberFormat="1" applyFont="1" applyAlignment="1">
      <alignment horizontal="centerContinuous" vertical="center"/>
      <protection/>
    </xf>
    <xf numFmtId="0" fontId="8" fillId="0" borderId="0" xfId="63" applyFont="1" applyAlignment="1">
      <alignment horizontal="right" vertical="center"/>
      <protection/>
    </xf>
    <xf numFmtId="0" fontId="4" fillId="0" borderId="12" xfId="63" applyFont="1" applyBorder="1" applyAlignment="1">
      <alignment vertical="center"/>
      <protection/>
    </xf>
    <xf numFmtId="0" fontId="91" fillId="0" borderId="0" xfId="63" applyFont="1" applyAlignment="1">
      <alignment horizontal="right" vertical="top"/>
      <protection/>
    </xf>
    <xf numFmtId="0" fontId="92" fillId="0" borderId="0" xfId="63" applyFont="1" applyBorder="1" applyAlignment="1">
      <alignment horizontal="left" vertical="center" wrapText="1"/>
      <protection/>
    </xf>
    <xf numFmtId="0" fontId="8" fillId="0" borderId="0" xfId="63" applyFont="1" applyFill="1" applyBorder="1" applyAlignment="1">
      <alignment horizontal="center"/>
      <protection/>
    </xf>
    <xf numFmtId="0" fontId="5" fillId="0" borderId="0" xfId="63" applyFont="1" applyFill="1" applyAlignment="1">
      <alignment vertical="center"/>
      <protection/>
    </xf>
    <xf numFmtId="0" fontId="12" fillId="0" borderId="0" xfId="0" applyFont="1" applyAlignment="1">
      <alignment horizontal="right"/>
    </xf>
    <xf numFmtId="0" fontId="92" fillId="0" borderId="0" xfId="0" applyFont="1" applyAlignment="1">
      <alignment vertical="center" wrapText="1"/>
    </xf>
    <xf numFmtId="0" fontId="5" fillId="0" borderId="0" xfId="63" applyFont="1" applyFill="1" applyBorder="1">
      <alignment/>
      <protection/>
    </xf>
    <xf numFmtId="0" fontId="0" fillId="0" borderId="0" xfId="0" applyAlignment="1">
      <alignment vertical="center"/>
    </xf>
    <xf numFmtId="0" fontId="12" fillId="0" borderId="0" xfId="0" applyFont="1" applyAlignment="1">
      <alignment vertical="center"/>
    </xf>
    <xf numFmtId="0" fontId="0" fillId="0" borderId="0" xfId="0" applyAlignment="1">
      <alignment horizontal="center" vertical="center"/>
    </xf>
    <xf numFmtId="170" fontId="5" fillId="0" borderId="0" xfId="63" applyNumberFormat="1" applyFont="1" applyBorder="1" applyAlignment="1">
      <alignment horizontal="center" vertical="center"/>
      <protection/>
    </xf>
    <xf numFmtId="0" fontId="3" fillId="0" borderId="0" xfId="62" applyAlignment="1">
      <alignment vertical="center"/>
      <protection/>
    </xf>
    <xf numFmtId="49" fontId="3" fillId="0" borderId="0" xfId="62" applyNumberFormat="1" applyAlignment="1">
      <alignment vertical="center"/>
      <protection/>
    </xf>
    <xf numFmtId="49" fontId="12" fillId="0" borderId="0" xfId="0" applyNumberFormat="1" applyFont="1" applyAlignment="1">
      <alignment vertical="center"/>
    </xf>
    <xf numFmtId="49" fontId="12" fillId="0" borderId="0" xfId="0" applyNumberFormat="1" applyFont="1" applyAlignment="1">
      <alignment horizontal="center" vertical="center"/>
    </xf>
    <xf numFmtId="0" fontId="5" fillId="0" borderId="0" xfId="61" applyFont="1" applyFill="1" applyAlignment="1">
      <alignment horizontal="left" vertical="center"/>
    </xf>
    <xf numFmtId="0" fontId="7" fillId="0" borderId="0" xfId="61" applyFont="1" applyFill="1" applyAlignment="1">
      <alignment horizontal="left" vertical="center"/>
    </xf>
    <xf numFmtId="0" fontId="6" fillId="0" borderId="0" xfId="61" applyFont="1" applyFill="1" applyAlignment="1">
      <alignment horizontal="left" vertical="center"/>
    </xf>
    <xf numFmtId="49" fontId="0" fillId="0" borderId="0" xfId="0" applyNumberFormat="1" applyAlignment="1">
      <alignment horizontal="center" vertical="center"/>
    </xf>
    <xf numFmtId="0" fontId="45" fillId="0" borderId="0" xfId="63" applyFont="1" applyAlignment="1">
      <alignment vertical="center"/>
      <protection/>
    </xf>
    <xf numFmtId="0" fontId="5" fillId="0" borderId="0" xfId="62" applyFont="1" applyAlignment="1">
      <alignment vertical="center"/>
      <protection/>
    </xf>
    <xf numFmtId="41" fontId="0" fillId="0" borderId="0" xfId="0" applyNumberFormat="1" applyFont="1" applyAlignment="1">
      <alignment vertical="center"/>
    </xf>
    <xf numFmtId="0" fontId="5" fillId="0" borderId="0" xfId="61" applyFont="1" applyFill="1" applyAlignment="1">
      <alignment horizontal="left" vertical="center" wrapText="1"/>
    </xf>
    <xf numFmtId="0" fontId="7" fillId="0" borderId="0" xfId="61" applyFont="1" applyFill="1" applyAlignment="1">
      <alignment horizontal="left" vertical="center" wrapText="1"/>
    </xf>
    <xf numFmtId="0" fontId="6" fillId="0" borderId="0" xfId="61" applyFont="1" applyFill="1" applyAlignment="1">
      <alignment horizontal="left" vertical="center" wrapText="1"/>
    </xf>
    <xf numFmtId="0" fontId="5" fillId="0" borderId="0" xfId="61" applyFont="1" applyFill="1" applyAlignment="1">
      <alignment horizontal="center" vertical="center" wrapText="1"/>
    </xf>
    <xf numFmtId="43" fontId="5" fillId="0" borderId="0" xfId="63" applyNumberFormat="1" applyFont="1" applyBorder="1" applyAlignment="1">
      <alignment vertical="center"/>
      <protection/>
    </xf>
    <xf numFmtId="0" fontId="15" fillId="0" borderId="0" xfId="63" applyFont="1" applyBorder="1" applyAlignment="1">
      <alignment horizontal="left" vertical="center"/>
      <protection/>
    </xf>
    <xf numFmtId="0" fontId="8" fillId="0" borderId="0" xfId="63" applyFont="1" applyBorder="1" applyAlignment="1">
      <alignment horizontal="left" vertical="center"/>
      <protection/>
    </xf>
    <xf numFmtId="42" fontId="16" fillId="0" borderId="0" xfId="44" applyNumberFormat="1" applyFont="1" applyBorder="1" applyAlignment="1">
      <alignment vertical="center"/>
    </xf>
    <xf numFmtId="0" fontId="0" fillId="0" borderId="0" xfId="0" applyAlignment="1">
      <alignment vertical="center"/>
    </xf>
    <xf numFmtId="0" fontId="92" fillId="0" borderId="0" xfId="63" applyFont="1" applyBorder="1" applyAlignment="1">
      <alignment horizontal="left" vertical="center" wrapText="1"/>
      <protection/>
    </xf>
    <xf numFmtId="2" fontId="12" fillId="0" borderId="0" xfId="0" applyNumberFormat="1" applyFont="1" applyAlignment="1">
      <alignment vertical="center"/>
    </xf>
    <xf numFmtId="2" fontId="0" fillId="0" borderId="0" xfId="0" applyNumberFormat="1" applyAlignment="1">
      <alignment vertical="center"/>
    </xf>
    <xf numFmtId="0" fontId="93" fillId="0" borderId="0" xfId="0" applyFont="1" applyAlignment="1">
      <alignment vertical="center"/>
    </xf>
    <xf numFmtId="0" fontId="94" fillId="0" borderId="0" xfId="0" applyFont="1" applyAlignment="1">
      <alignment horizontal="left" vertical="center"/>
    </xf>
    <xf numFmtId="0" fontId="93" fillId="0" borderId="0" xfId="0" applyFont="1" applyAlignment="1">
      <alignment horizontal="left" vertical="center"/>
    </xf>
    <xf numFmtId="0" fontId="0" fillId="0" borderId="0" xfId="0" applyFont="1" applyAlignment="1">
      <alignment vertical="center"/>
    </xf>
    <xf numFmtId="41" fontId="95" fillId="33" borderId="13" xfId="0" applyNumberFormat="1" applyFont="1" applyFill="1" applyBorder="1" applyAlignment="1">
      <alignment horizontal="center" vertical="center"/>
    </xf>
    <xf numFmtId="10" fontId="95" fillId="33" borderId="14" xfId="0" applyNumberFormat="1" applyFont="1" applyFill="1" applyBorder="1" applyAlignment="1">
      <alignment horizontal="center" vertical="center"/>
    </xf>
    <xf numFmtId="0" fontId="0" fillId="0" borderId="0" xfId="0" applyAlignment="1">
      <alignment vertical="center"/>
    </xf>
    <xf numFmtId="0" fontId="4" fillId="0" borderId="0" xfId="63" applyFont="1" applyAlignment="1">
      <alignment horizontal="center" vertical="center"/>
      <protection/>
    </xf>
    <xf numFmtId="0" fontId="96" fillId="0" borderId="0" xfId="0" applyFont="1" applyBorder="1" applyAlignment="1">
      <alignment vertical="center"/>
    </xf>
    <xf numFmtId="0" fontId="96" fillId="0" borderId="0" xfId="0" applyFont="1" applyAlignment="1">
      <alignment vertical="center"/>
    </xf>
    <xf numFmtId="0" fontId="0" fillId="0" borderId="0" xfId="0" applyFont="1" applyAlignment="1">
      <alignment vertical="center"/>
    </xf>
    <xf numFmtId="41" fontId="8" fillId="0" borderId="0" xfId="63" applyNumberFormat="1" applyFont="1" applyAlignment="1">
      <alignment horizontal="center" vertical="center"/>
      <protection/>
    </xf>
    <xf numFmtId="41" fontId="5" fillId="0" borderId="0" xfId="63" applyNumberFormat="1" applyFont="1" applyBorder="1" applyAlignment="1">
      <alignment horizontal="center" vertical="center"/>
      <protection/>
    </xf>
    <xf numFmtId="170" fontId="8" fillId="0" borderId="0" xfId="0" applyNumberFormat="1" applyFont="1" applyBorder="1" applyAlignment="1">
      <alignment vertical="center"/>
    </xf>
    <xf numFmtId="0" fontId="4" fillId="33" borderId="15" xfId="63" applyFont="1" applyFill="1" applyBorder="1" applyAlignment="1">
      <alignment horizontal="center" vertical="center"/>
      <protection/>
    </xf>
    <xf numFmtId="37" fontId="4" fillId="33" borderId="15" xfId="63" applyNumberFormat="1" applyFont="1" applyFill="1" applyBorder="1" applyAlignment="1">
      <alignment horizontal="center" vertical="center"/>
      <protection/>
    </xf>
    <xf numFmtId="37" fontId="4" fillId="33" borderId="16" xfId="63" applyNumberFormat="1" applyFont="1" applyFill="1" applyBorder="1" applyAlignment="1">
      <alignment horizontal="center" vertical="center"/>
      <protection/>
    </xf>
    <xf numFmtId="0" fontId="4" fillId="33" borderId="17" xfId="63" applyFont="1" applyFill="1" applyBorder="1" applyAlignment="1">
      <alignment horizontal="center" vertical="center" wrapText="1"/>
      <protection/>
    </xf>
    <xf numFmtId="41" fontId="4" fillId="33" borderId="18" xfId="63" applyNumberFormat="1" applyFont="1" applyFill="1" applyBorder="1" applyAlignment="1">
      <alignment horizontal="center" vertical="center" wrapText="1"/>
      <protection/>
    </xf>
    <xf numFmtId="0" fontId="4" fillId="33" borderId="19" xfId="63" applyFont="1" applyFill="1" applyBorder="1" applyAlignment="1">
      <alignment horizontal="center" vertical="center" wrapText="1"/>
      <protection/>
    </xf>
    <xf numFmtId="41" fontId="97" fillId="33" borderId="20" xfId="63" applyNumberFormat="1" applyFont="1" applyFill="1" applyBorder="1" applyAlignment="1">
      <alignment horizontal="center" vertical="center" wrapText="1"/>
      <protection/>
    </xf>
    <xf numFmtId="41" fontId="97" fillId="33" borderId="21" xfId="63" applyNumberFormat="1" applyFont="1" applyFill="1" applyBorder="1" applyAlignment="1">
      <alignment horizontal="center" vertical="center" wrapText="1"/>
      <protection/>
    </xf>
    <xf numFmtId="43" fontId="3" fillId="0" borderId="22" xfId="63" applyNumberFormat="1" applyFont="1" applyBorder="1" applyAlignment="1">
      <alignment vertical="center"/>
      <protection/>
    </xf>
    <xf numFmtId="0" fontId="23" fillId="0" borderId="23" xfId="63" applyFont="1" applyBorder="1" applyAlignment="1">
      <alignment horizontal="centerContinuous" vertical="center"/>
      <protection/>
    </xf>
    <xf numFmtId="0" fontId="23" fillId="0" borderId="10" xfId="63" applyFont="1" applyFill="1" applyBorder="1" applyAlignment="1">
      <alignment horizontal="centerContinuous" vertical="center"/>
      <protection/>
    </xf>
    <xf numFmtId="41" fontId="23" fillId="0" borderId="10" xfId="63" applyNumberFormat="1" applyFont="1" applyBorder="1" applyAlignment="1">
      <alignment vertical="center"/>
      <protection/>
    </xf>
    <xf numFmtId="41" fontId="23" fillId="0" borderId="11" xfId="63" applyNumberFormat="1" applyFont="1" applyBorder="1" applyAlignment="1">
      <alignment vertical="center"/>
      <protection/>
    </xf>
    <xf numFmtId="0" fontId="23" fillId="0" borderId="0" xfId="63" applyFont="1" applyAlignment="1">
      <alignment vertical="center"/>
      <protection/>
    </xf>
    <xf numFmtId="43" fontId="23" fillId="0" borderId="22" xfId="63" applyNumberFormat="1" applyFont="1" applyBorder="1" applyAlignment="1">
      <alignment vertical="center"/>
      <protection/>
    </xf>
    <xf numFmtId="41" fontId="23" fillId="0" borderId="18" xfId="63" applyNumberFormat="1" applyFont="1" applyBorder="1" applyAlignment="1">
      <alignment vertical="center"/>
      <protection/>
    </xf>
    <xf numFmtId="41" fontId="23" fillId="0" borderId="24" xfId="63" applyNumberFormat="1" applyFont="1" applyBorder="1" applyAlignment="1">
      <alignment vertical="center"/>
      <protection/>
    </xf>
    <xf numFmtId="43" fontId="23" fillId="0" borderId="25" xfId="63" applyNumberFormat="1" applyFont="1" applyBorder="1" applyAlignment="1">
      <alignment vertical="center"/>
      <protection/>
    </xf>
    <xf numFmtId="43" fontId="23" fillId="0" borderId="22" xfId="63" applyNumberFormat="1" applyFont="1" applyBorder="1" applyAlignment="1">
      <alignment horizontal="center" vertical="center"/>
      <protection/>
    </xf>
    <xf numFmtId="43" fontId="23" fillId="0" borderId="25" xfId="63" applyNumberFormat="1" applyFont="1" applyBorder="1" applyAlignment="1">
      <alignment horizontal="center" vertical="center"/>
      <protection/>
    </xf>
    <xf numFmtId="0" fontId="8" fillId="0" borderId="0" xfId="63" applyFont="1" applyBorder="1" applyAlignment="1">
      <alignment vertical="center"/>
      <protection/>
    </xf>
    <xf numFmtId="41" fontId="4" fillId="33" borderId="26" xfId="63" applyNumberFormat="1" applyFont="1" applyFill="1" applyBorder="1" applyAlignment="1">
      <alignment horizontal="center" vertical="center" wrapText="1"/>
      <protection/>
    </xf>
    <xf numFmtId="0" fontId="4" fillId="0" borderId="0" xfId="63" applyFont="1" applyBorder="1" applyAlignment="1">
      <alignment vertical="center"/>
      <protection/>
    </xf>
    <xf numFmtId="41" fontId="3" fillId="0" borderId="0" xfId="63" applyNumberFormat="1" applyFont="1" applyAlignment="1">
      <alignment horizontal="right" vertical="center"/>
      <protection/>
    </xf>
    <xf numFmtId="0" fontId="3" fillId="0" borderId="0" xfId="63" applyFont="1" applyBorder="1" applyAlignment="1">
      <alignment horizontal="center" vertical="center"/>
      <protection/>
    </xf>
    <xf numFmtId="170" fontId="3" fillId="0" borderId="0" xfId="63" applyNumberFormat="1" applyFont="1" applyBorder="1" applyAlignment="1">
      <alignment horizontal="center" vertical="center"/>
      <protection/>
    </xf>
    <xf numFmtId="0" fontId="4" fillId="33" borderId="27" xfId="63" applyFont="1" applyFill="1" applyBorder="1" applyAlignment="1">
      <alignment horizontal="center" vertical="center"/>
      <protection/>
    </xf>
    <xf numFmtId="37" fontId="4" fillId="33" borderId="27" xfId="63" applyNumberFormat="1" applyFont="1" applyFill="1" applyBorder="1" applyAlignment="1">
      <alignment horizontal="center" vertical="center"/>
      <protection/>
    </xf>
    <xf numFmtId="37" fontId="4" fillId="33" borderId="28" xfId="63" applyNumberFormat="1" applyFont="1" applyFill="1" applyBorder="1" applyAlignment="1">
      <alignment horizontal="center" vertical="center"/>
      <protection/>
    </xf>
    <xf numFmtId="41" fontId="4" fillId="33" borderId="29" xfId="63" applyNumberFormat="1" applyFont="1" applyFill="1" applyBorder="1" applyAlignment="1">
      <alignment horizontal="center" vertical="center" wrapText="1"/>
      <protection/>
    </xf>
    <xf numFmtId="41" fontId="4" fillId="33" borderId="30" xfId="63" applyNumberFormat="1" applyFont="1" applyFill="1" applyBorder="1" applyAlignment="1">
      <alignment horizontal="center" vertical="center" wrapText="1"/>
      <protection/>
    </xf>
    <xf numFmtId="41" fontId="92" fillId="33" borderId="19" xfId="63" applyNumberFormat="1" applyFont="1" applyFill="1" applyBorder="1" applyAlignment="1">
      <alignment horizontal="center" vertical="center" wrapText="1"/>
      <protection/>
    </xf>
    <xf numFmtId="41" fontId="97" fillId="33" borderId="19" xfId="63" applyNumberFormat="1" applyFont="1" applyFill="1" applyBorder="1" applyAlignment="1">
      <alignment horizontal="center" vertical="center" wrapText="1"/>
      <protection/>
    </xf>
    <xf numFmtId="41" fontId="97" fillId="33" borderId="31" xfId="63" applyNumberFormat="1" applyFont="1" applyFill="1" applyBorder="1" applyAlignment="1">
      <alignment horizontal="center" vertical="center" wrapText="1"/>
      <protection/>
    </xf>
    <xf numFmtId="41" fontId="4" fillId="33" borderId="29" xfId="63" applyNumberFormat="1" applyFont="1" applyFill="1" applyBorder="1" applyAlignment="1">
      <alignment horizontal="center" wrapText="1"/>
      <protection/>
    </xf>
    <xf numFmtId="0" fontId="5" fillId="0" borderId="10" xfId="63" applyFont="1" applyFill="1" applyBorder="1" applyAlignment="1">
      <alignment horizontal="center" vertical="center"/>
      <protection/>
    </xf>
    <xf numFmtId="0" fontId="23" fillId="0" borderId="23" xfId="63" applyFont="1" applyBorder="1" applyAlignment="1">
      <alignment horizontal="center" vertical="center"/>
      <protection/>
    </xf>
    <xf numFmtId="0" fontId="19" fillId="0" borderId="26" xfId="63" applyFont="1" applyBorder="1" applyAlignment="1">
      <alignment vertical="center"/>
      <protection/>
    </xf>
    <xf numFmtId="0" fontId="19" fillId="0" borderId="32" xfId="63" applyFont="1" applyBorder="1" applyAlignment="1">
      <alignment vertical="center"/>
      <protection/>
    </xf>
    <xf numFmtId="0" fontId="19" fillId="0" borderId="12" xfId="63" applyFont="1" applyBorder="1" applyAlignment="1">
      <alignment vertical="center"/>
      <protection/>
    </xf>
    <xf numFmtId="0" fontId="23" fillId="0" borderId="0" xfId="63" applyFont="1" applyAlignment="1">
      <alignment horizontal="center" vertical="center"/>
      <protection/>
    </xf>
    <xf numFmtId="0" fontId="23" fillId="0" borderId="0" xfId="63" applyFont="1" applyBorder="1" applyAlignment="1">
      <alignment vertical="center"/>
      <protection/>
    </xf>
    <xf numFmtId="41" fontId="23" fillId="0" borderId="0" xfId="63" applyNumberFormat="1" applyFont="1" applyBorder="1" applyAlignment="1">
      <alignment vertical="center"/>
      <protection/>
    </xf>
    <xf numFmtId="0" fontId="4" fillId="0" borderId="0" xfId="63" applyFont="1" applyAlignment="1">
      <alignment vertical="center"/>
      <protection/>
    </xf>
    <xf numFmtId="41" fontId="4" fillId="0" borderId="0" xfId="63" applyNumberFormat="1" applyFont="1" applyAlignment="1">
      <alignment horizontal="center" vertical="center"/>
      <protection/>
    </xf>
    <xf numFmtId="41" fontId="4" fillId="0" borderId="0" xfId="63" applyNumberFormat="1" applyFont="1" applyBorder="1" applyAlignment="1">
      <alignment horizontal="center" vertical="center"/>
      <protection/>
    </xf>
    <xf numFmtId="0" fontId="3" fillId="0" borderId="0" xfId="63" applyFont="1" applyBorder="1" applyAlignment="1">
      <alignment vertical="center"/>
      <protection/>
    </xf>
    <xf numFmtId="41" fontId="3" fillId="0" borderId="0" xfId="63" applyNumberFormat="1" applyFont="1" applyBorder="1" applyAlignment="1">
      <alignment vertical="center"/>
      <protection/>
    </xf>
    <xf numFmtId="41" fontId="3" fillId="0" borderId="0" xfId="63" applyNumberFormat="1" applyFont="1" applyBorder="1" applyAlignment="1">
      <alignment horizontal="left" vertical="center"/>
      <protection/>
    </xf>
    <xf numFmtId="41" fontId="3" fillId="0" borderId="0" xfId="63" applyNumberFormat="1" applyFont="1" applyBorder="1" applyAlignment="1">
      <alignment horizontal="center" vertical="center"/>
      <protection/>
    </xf>
    <xf numFmtId="41" fontId="23" fillId="0" borderId="0" xfId="63" applyNumberFormat="1" applyFont="1" applyAlignment="1">
      <alignment horizontal="center" vertical="center"/>
      <protection/>
    </xf>
    <xf numFmtId="41" fontId="3" fillId="0" borderId="0" xfId="63" applyNumberFormat="1" applyFont="1" applyAlignment="1">
      <alignment horizontal="center" vertical="center"/>
      <protection/>
    </xf>
    <xf numFmtId="37" fontId="4" fillId="33" borderId="33" xfId="63" applyNumberFormat="1" applyFont="1" applyFill="1" applyBorder="1" applyAlignment="1">
      <alignment horizontal="center" vertical="center"/>
      <protection/>
    </xf>
    <xf numFmtId="0" fontId="4" fillId="33" borderId="29" xfId="63" applyFont="1" applyFill="1" applyBorder="1" applyAlignment="1">
      <alignment horizontal="center" vertical="center" wrapText="1"/>
      <protection/>
    </xf>
    <xf numFmtId="41" fontId="4" fillId="33" borderId="34" xfId="63" applyNumberFormat="1" applyFont="1" applyFill="1" applyBorder="1" applyAlignment="1">
      <alignment horizontal="center" vertical="center" wrapText="1"/>
      <protection/>
    </xf>
    <xf numFmtId="10" fontId="97" fillId="33" borderId="19" xfId="63" applyNumberFormat="1" applyFont="1" applyFill="1" applyBorder="1" applyAlignment="1">
      <alignment horizontal="center" vertical="center" wrapText="1"/>
      <protection/>
    </xf>
    <xf numFmtId="10" fontId="97" fillId="33" borderId="31" xfId="63" applyNumberFormat="1" applyFont="1" applyFill="1" applyBorder="1" applyAlignment="1">
      <alignment horizontal="center" vertical="center" wrapText="1"/>
      <protection/>
    </xf>
    <xf numFmtId="0" fontId="4" fillId="33" borderId="35" xfId="63" applyFont="1" applyFill="1" applyBorder="1" applyAlignment="1">
      <alignment horizontal="center"/>
      <protection/>
    </xf>
    <xf numFmtId="0" fontId="4" fillId="33" borderId="14" xfId="63" applyFont="1" applyFill="1" applyBorder="1" applyAlignment="1">
      <alignment horizontal="center"/>
      <protection/>
    </xf>
    <xf numFmtId="10" fontId="97" fillId="33" borderId="36" xfId="63" applyNumberFormat="1" applyFont="1" applyFill="1" applyBorder="1" applyAlignment="1">
      <alignment horizontal="center" vertical="center" wrapText="1"/>
      <protection/>
    </xf>
    <xf numFmtId="0" fontId="19" fillId="0" borderId="37" xfId="63" applyFont="1" applyBorder="1" applyAlignment="1">
      <alignment horizontal="center" vertical="center"/>
      <protection/>
    </xf>
    <xf numFmtId="0" fontId="19" fillId="0" borderId="38" xfId="63" applyFont="1" applyBorder="1" applyAlignment="1">
      <alignment horizontal="center" vertical="center"/>
      <protection/>
    </xf>
    <xf numFmtId="43" fontId="23" fillId="0" borderId="0" xfId="63" applyNumberFormat="1" applyFont="1" applyBorder="1" applyAlignment="1">
      <alignment vertical="center"/>
      <protection/>
    </xf>
    <xf numFmtId="0" fontId="19" fillId="0" borderId="0" xfId="63" applyFont="1" applyBorder="1" applyAlignment="1">
      <alignment horizontal="center" vertical="center"/>
      <protection/>
    </xf>
    <xf numFmtId="167" fontId="23" fillId="0" borderId="0" xfId="63" applyNumberFormat="1" applyFont="1" applyFill="1" applyBorder="1" applyAlignment="1">
      <alignment horizontal="center" vertical="center"/>
      <protection/>
    </xf>
    <xf numFmtId="42" fontId="26" fillId="0" borderId="0" xfId="63" applyNumberFormat="1" applyFont="1" applyBorder="1" applyAlignment="1">
      <alignment vertical="center"/>
      <protection/>
    </xf>
    <xf numFmtId="41" fontId="23" fillId="0" borderId="0" xfId="63" applyNumberFormat="1" applyFont="1" applyFill="1" applyBorder="1" applyAlignment="1">
      <alignment vertical="center"/>
      <protection/>
    </xf>
    <xf numFmtId="0" fontId="23" fillId="0" borderId="0" xfId="63" applyFont="1" applyBorder="1">
      <alignment/>
      <protection/>
    </xf>
    <xf numFmtId="0" fontId="23" fillId="0" borderId="39" xfId="63" applyFont="1" applyBorder="1">
      <alignment/>
      <protection/>
    </xf>
    <xf numFmtId="41" fontId="23" fillId="0" borderId="39" xfId="63" applyNumberFormat="1" applyFont="1" applyBorder="1">
      <alignment/>
      <protection/>
    </xf>
    <xf numFmtId="43" fontId="23" fillId="0" borderId="23" xfId="63" applyNumberFormat="1" applyFont="1" applyBorder="1" applyAlignment="1">
      <alignment vertical="center"/>
      <protection/>
    </xf>
    <xf numFmtId="167" fontId="23" fillId="0" borderId="10" xfId="63" applyNumberFormat="1" applyFont="1" applyFill="1" applyBorder="1" applyAlignment="1">
      <alignment horizontal="center" vertical="center"/>
      <protection/>
    </xf>
    <xf numFmtId="0" fontId="25" fillId="0" borderId="0" xfId="63" applyFont="1" applyBorder="1" applyAlignment="1">
      <alignment horizontal="left" vertical="center"/>
      <protection/>
    </xf>
    <xf numFmtId="0" fontId="19" fillId="0" borderId="0" xfId="63" applyFont="1" applyBorder="1" applyAlignment="1">
      <alignment horizontal="left" vertical="center"/>
      <protection/>
    </xf>
    <xf numFmtId="42" fontId="29" fillId="0" borderId="0" xfId="44" applyNumberFormat="1" applyFont="1" applyBorder="1" applyAlignment="1">
      <alignment vertical="center"/>
    </xf>
    <xf numFmtId="41" fontId="3" fillId="0" borderId="0" xfId="63" applyNumberFormat="1" applyFont="1" applyBorder="1" applyAlignment="1">
      <alignment horizontal="centerContinuous" vertical="center"/>
      <protection/>
    </xf>
    <xf numFmtId="41" fontId="23" fillId="0" borderId="26" xfId="63" applyNumberFormat="1" applyFont="1" applyBorder="1" applyAlignment="1">
      <alignment vertical="center"/>
      <protection/>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39" xfId="0" applyFont="1" applyBorder="1" applyAlignment="1">
      <alignment vertical="center"/>
    </xf>
    <xf numFmtId="0" fontId="4" fillId="33" borderId="18" xfId="0"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0" fontId="4" fillId="33" borderId="40" xfId="0" applyFont="1" applyFill="1" applyBorder="1" applyAlignment="1">
      <alignment horizontal="center" vertical="center" wrapText="1"/>
    </xf>
    <xf numFmtId="49" fontId="2" fillId="0" borderId="41" xfId="0" applyNumberFormat="1" applyFont="1" applyBorder="1" applyAlignment="1">
      <alignment horizontal="center" vertical="center" wrapText="1"/>
    </xf>
    <xf numFmtId="0" fontId="19" fillId="0" borderId="42" xfId="0" applyFont="1" applyFill="1" applyBorder="1" applyAlignment="1">
      <alignment horizontal="left" vertical="center"/>
    </xf>
    <xf numFmtId="0" fontId="19" fillId="0" borderId="43" xfId="0" applyFont="1" applyFill="1" applyBorder="1" applyAlignment="1">
      <alignment horizontal="left" vertical="center"/>
    </xf>
    <xf numFmtId="0" fontId="19" fillId="0" borderId="44" xfId="0" applyFont="1" applyFill="1" applyBorder="1" applyAlignment="1">
      <alignment horizontal="left" vertical="center"/>
    </xf>
    <xf numFmtId="0" fontId="2" fillId="0" borderId="45" xfId="0" applyFont="1" applyFill="1" applyBorder="1" applyAlignment="1">
      <alignment horizontal="left" vertical="center"/>
    </xf>
    <xf numFmtId="2" fontId="2" fillId="0" borderId="45" xfId="0" applyNumberFormat="1" applyFont="1" applyFill="1" applyBorder="1" applyAlignment="1">
      <alignment vertical="center" wrapText="1"/>
    </xf>
    <xf numFmtId="0" fontId="2" fillId="0" borderId="45" xfId="0" applyFont="1" applyFill="1" applyBorder="1" applyAlignment="1">
      <alignment vertical="center" wrapText="1"/>
    </xf>
    <xf numFmtId="0" fontId="4" fillId="33" borderId="46" xfId="0" applyFont="1" applyFill="1" applyBorder="1" applyAlignment="1">
      <alignment vertical="center" wrapText="1"/>
    </xf>
    <xf numFmtId="0" fontId="4" fillId="33" borderId="10" xfId="0" applyFont="1" applyFill="1" applyBorder="1" applyAlignment="1">
      <alignment horizontal="center" vertical="center" wrapText="1"/>
    </xf>
    <xf numFmtId="0" fontId="4" fillId="0" borderId="47" xfId="0" applyFont="1" applyBorder="1" applyAlignment="1">
      <alignment horizontal="center" vertical="center"/>
    </xf>
    <xf numFmtId="0" fontId="19" fillId="0" borderId="0" xfId="0" applyFont="1" applyBorder="1" applyAlignment="1">
      <alignment horizontal="center" vertical="center"/>
    </xf>
    <xf numFmtId="0" fontId="92" fillId="0" borderId="0" xfId="0" applyFont="1" applyAlignment="1">
      <alignment horizontal="left" vertical="center"/>
    </xf>
    <xf numFmtId="0" fontId="98" fillId="0" borderId="0" xfId="0" applyFont="1" applyAlignment="1">
      <alignment horizontal="left" vertical="center"/>
    </xf>
    <xf numFmtId="0" fontId="13" fillId="0" borderId="0" xfId="0" applyFont="1" applyAlignment="1">
      <alignment horizontal="center" vertical="center"/>
    </xf>
    <xf numFmtId="0" fontId="3" fillId="33" borderId="48" xfId="62" applyFont="1" applyFill="1" applyBorder="1" applyAlignment="1" applyProtection="1">
      <alignment horizontal="center" vertical="center" shrinkToFit="1"/>
      <protection/>
    </xf>
    <xf numFmtId="0" fontId="3" fillId="33" borderId="49" xfId="62" applyFont="1" applyFill="1" applyBorder="1" applyAlignment="1" applyProtection="1">
      <alignment horizontal="center" vertical="center" shrinkToFit="1"/>
      <protection/>
    </xf>
    <xf numFmtId="49" fontId="23" fillId="0" borderId="50" xfId="62" applyNumberFormat="1" applyFont="1" applyBorder="1" applyAlignment="1">
      <alignment horizontal="right" vertical="center"/>
      <protection/>
    </xf>
    <xf numFmtId="0" fontId="0" fillId="0" borderId="0" xfId="0" applyFont="1" applyBorder="1" applyAlignment="1">
      <alignment vertical="center"/>
    </xf>
    <xf numFmtId="1" fontId="99" fillId="0" borderId="0" xfId="0" applyNumberFormat="1" applyFont="1" applyBorder="1" applyAlignment="1" applyProtection="1">
      <alignment horizontal="left" vertical="center"/>
      <protection locked="0"/>
    </xf>
    <xf numFmtId="0" fontId="96" fillId="0" borderId="0" xfId="0" applyFont="1" applyBorder="1" applyAlignment="1">
      <alignment horizontal="right" vertical="center"/>
    </xf>
    <xf numFmtId="0" fontId="4" fillId="0" borderId="51" xfId="0" applyFont="1" applyBorder="1" applyAlignment="1" applyProtection="1">
      <alignment horizontal="center" vertical="center"/>
      <protection locked="0"/>
    </xf>
    <xf numFmtId="0" fontId="4" fillId="33" borderId="20" xfId="0" applyFont="1" applyFill="1" applyBorder="1" applyAlignment="1">
      <alignment horizontal="center" vertical="center"/>
    </xf>
    <xf numFmtId="0" fontId="4" fillId="33" borderId="52" xfId="0" applyFont="1" applyFill="1" applyBorder="1" applyAlignment="1">
      <alignment horizontal="center" vertical="center"/>
    </xf>
    <xf numFmtId="41" fontId="95" fillId="33" borderId="53" xfId="0" applyNumberFormat="1" applyFont="1" applyFill="1" applyBorder="1" applyAlignment="1">
      <alignment horizontal="center" vertical="center"/>
    </xf>
    <xf numFmtId="0" fontId="3" fillId="0" borderId="0" xfId="61" applyFont="1" applyFill="1" applyAlignment="1">
      <alignment vertical="center"/>
    </xf>
    <xf numFmtId="0" fontId="37" fillId="0" borderId="0" xfId="61" applyFont="1" applyFill="1" applyAlignment="1">
      <alignment vertical="center"/>
    </xf>
    <xf numFmtId="0" fontId="38" fillId="0" borderId="0" xfId="61" applyFont="1" applyFill="1" applyAlignment="1">
      <alignment vertical="center"/>
    </xf>
    <xf numFmtId="0" fontId="23" fillId="0" borderId="0" xfId="61" applyFont="1" applyFill="1" applyAlignment="1">
      <alignment vertical="center"/>
    </xf>
    <xf numFmtId="0" fontId="18" fillId="0" borderId="0" xfId="61" applyFont="1" applyFill="1" applyAlignment="1">
      <alignment vertical="center"/>
    </xf>
    <xf numFmtId="0" fontId="39" fillId="0" borderId="0" xfId="61" applyFont="1" applyFill="1" applyAlignment="1">
      <alignment vertical="center"/>
    </xf>
    <xf numFmtId="0" fontId="39" fillId="0" borderId="0" xfId="61" applyFont="1" applyFill="1" applyBorder="1" applyAlignment="1">
      <alignment horizontal="center" vertical="center"/>
    </xf>
    <xf numFmtId="0" fontId="3" fillId="0" borderId="0" xfId="61" applyFont="1" applyFill="1" applyBorder="1" applyAlignment="1">
      <alignment vertical="center"/>
    </xf>
    <xf numFmtId="0" fontId="23" fillId="0" borderId="0" xfId="61" applyFont="1" applyFill="1" applyBorder="1" applyAlignment="1">
      <alignment vertical="center"/>
    </xf>
    <xf numFmtId="0" fontId="18" fillId="0" borderId="0" xfId="61" applyFont="1" applyFill="1" applyBorder="1" applyAlignment="1">
      <alignment vertical="center"/>
    </xf>
    <xf numFmtId="0" fontId="39" fillId="0" borderId="0" xfId="61" applyFont="1" applyFill="1" applyBorder="1" applyAlignment="1">
      <alignment vertical="center"/>
    </xf>
    <xf numFmtId="0" fontId="23" fillId="0" borderId="54" xfId="61" applyFont="1" applyFill="1" applyBorder="1" applyAlignment="1">
      <alignment vertical="center"/>
    </xf>
    <xf numFmtId="0" fontId="23" fillId="0" borderId="55" xfId="61" applyFont="1" applyFill="1" applyBorder="1" applyAlignment="1">
      <alignment vertical="center"/>
    </xf>
    <xf numFmtId="170" fontId="3" fillId="0" borderId="56" xfId="61" applyNumberFormat="1" applyFont="1" applyFill="1" applyBorder="1" applyAlignment="1">
      <alignment horizontal="left" vertical="center"/>
    </xf>
    <xf numFmtId="166" fontId="38" fillId="0" borderId="0" xfId="61" applyNumberFormat="1" applyFont="1" applyFill="1" applyBorder="1" applyAlignment="1">
      <alignment horizontal="center" vertical="center"/>
    </xf>
    <xf numFmtId="0" fontId="3" fillId="0" borderId="57" xfId="61" applyFont="1" applyFill="1" applyBorder="1" applyAlignment="1">
      <alignment vertical="center"/>
    </xf>
    <xf numFmtId="0" fontId="22" fillId="0" borderId="58" xfId="61" applyFont="1" applyFill="1" applyBorder="1" applyAlignment="1">
      <alignment horizontal="left" vertical="center" wrapText="1"/>
    </xf>
    <xf numFmtId="0" fontId="22" fillId="0" borderId="0" xfId="61" applyFont="1" applyFill="1" applyBorder="1" applyAlignment="1">
      <alignment horizontal="left" vertical="center" wrapText="1"/>
    </xf>
    <xf numFmtId="0" fontId="22" fillId="0" borderId="57" xfId="61" applyFont="1" applyFill="1" applyBorder="1" applyAlignment="1">
      <alignment horizontal="left" vertical="center" wrapText="1"/>
    </xf>
    <xf numFmtId="41" fontId="3" fillId="0" borderId="0" xfId="61" applyNumberFormat="1" applyFont="1" applyFill="1" applyBorder="1" applyAlignment="1">
      <alignment vertical="center"/>
    </xf>
    <xf numFmtId="42" fontId="3" fillId="0" borderId="0" xfId="61" applyNumberFormat="1" applyFont="1" applyFill="1" applyBorder="1" applyAlignment="1">
      <alignment vertical="center"/>
    </xf>
    <xf numFmtId="0" fontId="3" fillId="0" borderId="58" xfId="61" applyFont="1" applyFill="1" applyBorder="1" applyAlignment="1">
      <alignment vertical="center"/>
    </xf>
    <xf numFmtId="0" fontId="23" fillId="0" borderId="57" xfId="61" applyFont="1" applyFill="1" applyBorder="1" applyAlignment="1">
      <alignment vertical="center"/>
    </xf>
    <xf numFmtId="0" fontId="23" fillId="0" borderId="58" xfId="61" applyFont="1" applyFill="1" applyBorder="1" applyAlignment="1">
      <alignment horizontal="center" vertical="center"/>
    </xf>
    <xf numFmtId="0" fontId="28" fillId="0" borderId="0" xfId="61" applyFont="1" applyFill="1" applyBorder="1" applyAlignment="1">
      <alignment horizontal="center" vertical="center"/>
    </xf>
    <xf numFmtId="0" fontId="100" fillId="0" borderId="0" xfId="0" applyFont="1" applyAlignment="1">
      <alignment vertical="center" wrapText="1"/>
    </xf>
    <xf numFmtId="170" fontId="23" fillId="0" borderId="0" xfId="61" applyNumberFormat="1" applyFont="1" applyFill="1" applyBorder="1" applyAlignment="1">
      <alignment horizontal="left" vertical="center"/>
    </xf>
    <xf numFmtId="167" fontId="23" fillId="0" borderId="18" xfId="63" applyNumberFormat="1" applyFont="1" applyFill="1" applyBorder="1" applyAlignment="1">
      <alignment horizontal="center" vertical="center" shrinkToFit="1"/>
      <protection/>
    </xf>
    <xf numFmtId="42" fontId="23" fillId="0" borderId="18" xfId="63" applyNumberFormat="1" applyFont="1" applyBorder="1" applyAlignment="1">
      <alignment vertical="center" shrinkToFit="1"/>
      <protection/>
    </xf>
    <xf numFmtId="42" fontId="23" fillId="34" borderId="24" xfId="63" applyNumberFormat="1" applyFont="1" applyFill="1" applyBorder="1" applyAlignment="1">
      <alignment vertical="center" shrinkToFit="1"/>
      <protection/>
    </xf>
    <xf numFmtId="41" fontId="23" fillId="0" borderId="18" xfId="63" applyNumberFormat="1" applyFont="1" applyBorder="1" applyAlignment="1">
      <alignment vertical="center" shrinkToFit="1"/>
      <protection/>
    </xf>
    <xf numFmtId="41" fontId="23" fillId="34" borderId="24" xfId="63" applyNumberFormat="1" applyFont="1" applyFill="1" applyBorder="1" applyAlignment="1">
      <alignment vertical="center" shrinkToFit="1"/>
      <protection/>
    </xf>
    <xf numFmtId="41" fontId="24" fillId="0" borderId="18" xfId="63" applyNumberFormat="1" applyFont="1" applyBorder="1" applyAlignment="1">
      <alignment vertical="center" shrinkToFit="1"/>
      <protection/>
    </xf>
    <xf numFmtId="41" fontId="24" fillId="34" borderId="24" xfId="63" applyNumberFormat="1" applyFont="1" applyFill="1" applyBorder="1" applyAlignment="1">
      <alignment vertical="center" shrinkToFit="1"/>
      <protection/>
    </xf>
    <xf numFmtId="42" fontId="26" fillId="0" borderId="18" xfId="63" applyNumberFormat="1" applyFont="1" applyBorder="1" applyAlignment="1">
      <alignment vertical="center" shrinkToFit="1"/>
      <protection/>
    </xf>
    <xf numFmtId="42" fontId="26" fillId="34" borderId="24" xfId="63" applyNumberFormat="1" applyFont="1" applyFill="1" applyBorder="1" applyAlignment="1">
      <alignment vertical="center" shrinkToFit="1"/>
      <protection/>
    </xf>
    <xf numFmtId="42" fontId="27" fillId="0" borderId="18" xfId="63" applyNumberFormat="1" applyFont="1" applyBorder="1" applyAlignment="1">
      <alignment vertical="center" shrinkToFit="1"/>
      <protection/>
    </xf>
    <xf numFmtId="42" fontId="27" fillId="34" borderId="24" xfId="63" applyNumberFormat="1" applyFont="1" applyFill="1" applyBorder="1" applyAlignment="1">
      <alignment vertical="center" shrinkToFit="1"/>
      <protection/>
    </xf>
    <xf numFmtId="41" fontId="19" fillId="0" borderId="18" xfId="63" applyNumberFormat="1" applyFont="1" applyBorder="1" applyAlignment="1">
      <alignment vertical="center" shrinkToFit="1"/>
      <protection/>
    </xf>
    <xf numFmtId="41" fontId="19" fillId="34" borderId="24" xfId="63" applyNumberFormat="1" applyFont="1" applyFill="1" applyBorder="1" applyAlignment="1">
      <alignment vertical="center" shrinkToFit="1"/>
      <protection/>
    </xf>
    <xf numFmtId="42" fontId="24" fillId="34" borderId="24" xfId="63" applyNumberFormat="1" applyFont="1" applyFill="1" applyBorder="1" applyAlignment="1">
      <alignment vertical="center" shrinkToFit="1"/>
      <protection/>
    </xf>
    <xf numFmtId="167" fontId="19" fillId="0" borderId="18" xfId="63" applyNumberFormat="1" applyFont="1" applyFill="1" applyBorder="1" applyAlignment="1">
      <alignment horizontal="center" vertical="center" shrinkToFit="1"/>
      <protection/>
    </xf>
    <xf numFmtId="167" fontId="28" fillId="0" borderId="18" xfId="63" applyNumberFormat="1" applyFont="1" applyFill="1" applyBorder="1" applyAlignment="1">
      <alignment horizontal="center" vertical="center" shrinkToFit="1"/>
      <protection/>
    </xf>
    <xf numFmtId="42" fontId="29" fillId="0" borderId="18" xfId="63" applyNumberFormat="1" applyFont="1" applyBorder="1" applyAlignment="1">
      <alignment vertical="center" shrinkToFit="1"/>
      <protection/>
    </xf>
    <xf numFmtId="42" fontId="29" fillId="34" borderId="24" xfId="63" applyNumberFormat="1" applyFont="1" applyFill="1" applyBorder="1" applyAlignment="1">
      <alignment vertical="center" shrinkToFit="1"/>
      <protection/>
    </xf>
    <xf numFmtId="41" fontId="23" fillId="0" borderId="24" xfId="63" applyNumberFormat="1" applyFont="1" applyBorder="1" applyAlignment="1">
      <alignment vertical="center" shrinkToFit="1"/>
      <protection/>
    </xf>
    <xf numFmtId="42" fontId="23" fillId="0" borderId="24" xfId="63" applyNumberFormat="1" applyFont="1" applyBorder="1" applyAlignment="1">
      <alignment vertical="center" shrinkToFit="1"/>
      <protection/>
    </xf>
    <xf numFmtId="41" fontId="24" fillId="0" borderId="24" xfId="63" applyNumberFormat="1" applyFont="1" applyBorder="1" applyAlignment="1">
      <alignment vertical="center" shrinkToFit="1"/>
      <protection/>
    </xf>
    <xf numFmtId="41" fontId="23" fillId="0" borderId="18" xfId="63" applyNumberFormat="1" applyFont="1" applyFill="1" applyBorder="1" applyAlignment="1">
      <alignment horizontal="center" vertical="center" shrinkToFit="1"/>
      <protection/>
    </xf>
    <xf numFmtId="42" fontId="29" fillId="0" borderId="24" xfId="63" applyNumberFormat="1" applyFont="1" applyBorder="1" applyAlignment="1">
      <alignment vertical="center" shrinkToFit="1"/>
      <protection/>
    </xf>
    <xf numFmtId="0" fontId="19" fillId="0" borderId="59" xfId="63" applyFont="1" applyBorder="1" applyAlignment="1">
      <alignment horizontal="left" vertical="center" shrinkToFit="1"/>
      <protection/>
    </xf>
    <xf numFmtId="42" fontId="29" fillId="0" borderId="59" xfId="44" applyNumberFormat="1" applyFont="1" applyBorder="1" applyAlignment="1">
      <alignment vertical="center" shrinkToFit="1"/>
    </xf>
    <xf numFmtId="42" fontId="29" fillId="0" borderId="60" xfId="44" applyNumberFormat="1" applyFont="1" applyBorder="1" applyAlignment="1">
      <alignment vertical="center" shrinkToFit="1"/>
    </xf>
    <xf numFmtId="42" fontId="23" fillId="0" borderId="18" xfId="63" applyNumberFormat="1" applyFont="1" applyFill="1" applyBorder="1" applyAlignment="1">
      <alignment vertical="center" shrinkToFit="1"/>
      <protection/>
    </xf>
    <xf numFmtId="41" fontId="23" fillId="0" borderId="18" xfId="63" applyNumberFormat="1" applyFont="1" applyFill="1" applyBorder="1" applyAlignment="1">
      <alignment vertical="center" shrinkToFit="1"/>
      <protection/>
    </xf>
    <xf numFmtId="41" fontId="24" fillId="0" borderId="18" xfId="63" applyNumberFormat="1" applyFont="1" applyFill="1" applyBorder="1" applyAlignment="1">
      <alignment vertical="center" shrinkToFit="1"/>
      <protection/>
    </xf>
    <xf numFmtId="42" fontId="26" fillId="0" borderId="18" xfId="63" applyNumberFormat="1" applyFont="1" applyFill="1" applyBorder="1" applyAlignment="1">
      <alignment vertical="center" shrinkToFit="1"/>
      <protection/>
    </xf>
    <xf numFmtId="42" fontId="26" fillId="0" borderId="24" xfId="63" applyNumberFormat="1" applyFont="1" applyBorder="1" applyAlignment="1">
      <alignment vertical="center" shrinkToFit="1"/>
      <protection/>
    </xf>
    <xf numFmtId="42" fontId="27" fillId="0" borderId="18" xfId="63" applyNumberFormat="1" applyFont="1" applyFill="1" applyBorder="1" applyAlignment="1">
      <alignment vertical="center" shrinkToFit="1"/>
      <protection/>
    </xf>
    <xf numFmtId="42" fontId="27" fillId="0" borderId="24" xfId="63" applyNumberFormat="1" applyFont="1" applyBorder="1" applyAlignment="1">
      <alignment vertical="center" shrinkToFit="1"/>
      <protection/>
    </xf>
    <xf numFmtId="41" fontId="19" fillId="0" borderId="18" xfId="63" applyNumberFormat="1" applyFont="1" applyFill="1" applyBorder="1" applyAlignment="1">
      <alignment vertical="center" shrinkToFit="1"/>
      <protection/>
    </xf>
    <xf numFmtId="41" fontId="19" fillId="0" borderId="24" xfId="63" applyNumberFormat="1" applyFont="1" applyBorder="1" applyAlignment="1">
      <alignment vertical="center" shrinkToFit="1"/>
      <protection/>
    </xf>
    <xf numFmtId="42" fontId="29" fillId="0" borderId="18" xfId="63" applyNumberFormat="1" applyFont="1" applyFill="1" applyBorder="1" applyAlignment="1">
      <alignment vertical="center" shrinkToFit="1"/>
      <protection/>
    </xf>
    <xf numFmtId="42" fontId="23" fillId="33" borderId="17" xfId="63" applyNumberFormat="1" applyFont="1" applyFill="1" applyBorder="1" applyAlignment="1">
      <alignment vertical="center" shrinkToFit="1"/>
      <protection/>
    </xf>
    <xf numFmtId="42" fontId="23" fillId="33" borderId="29" xfId="63" applyNumberFormat="1" applyFont="1" applyFill="1" applyBorder="1" applyAlignment="1">
      <alignment vertical="center" shrinkToFit="1"/>
      <protection/>
    </xf>
    <xf numFmtId="41" fontId="23" fillId="0" borderId="18" xfId="63" applyNumberFormat="1" applyFont="1" applyFill="1" applyBorder="1" applyAlignment="1">
      <alignment horizontal="right" vertical="center" shrinkToFit="1"/>
      <protection/>
    </xf>
    <xf numFmtId="41" fontId="24" fillId="0" borderId="18" xfId="63" applyNumberFormat="1" applyFont="1" applyFill="1" applyBorder="1" applyAlignment="1">
      <alignment horizontal="right" vertical="center" shrinkToFit="1"/>
      <protection/>
    </xf>
    <xf numFmtId="42" fontId="23" fillId="33" borderId="10" xfId="63" applyNumberFormat="1" applyFont="1" applyFill="1" applyBorder="1" applyAlignment="1">
      <alignment vertical="center" shrinkToFit="1"/>
      <protection/>
    </xf>
    <xf numFmtId="41" fontId="23" fillId="0" borderId="24" xfId="44" applyNumberFormat="1" applyFont="1" applyBorder="1" applyAlignment="1">
      <alignment vertical="center" shrinkToFit="1"/>
    </xf>
    <xf numFmtId="42" fontId="29" fillId="0" borderId="59" xfId="44" applyNumberFormat="1" applyFont="1" applyFill="1" applyBorder="1" applyAlignment="1">
      <alignment vertical="center" shrinkToFit="1"/>
    </xf>
    <xf numFmtId="41" fontId="5" fillId="0" borderId="0" xfId="63" applyNumberFormat="1" applyFont="1" applyAlignment="1">
      <alignment vertical="center" shrinkToFit="1"/>
      <protection/>
    </xf>
    <xf numFmtId="41" fontId="5" fillId="0" borderId="0" xfId="63" applyNumberFormat="1" applyFont="1" applyFill="1" applyAlignment="1">
      <alignment vertical="center" shrinkToFit="1"/>
      <protection/>
    </xf>
    <xf numFmtId="42" fontId="23" fillId="34" borderId="17" xfId="63" applyNumberFormat="1" applyFont="1" applyFill="1" applyBorder="1" applyAlignment="1">
      <alignment vertical="center" shrinkToFit="1"/>
      <protection/>
    </xf>
    <xf numFmtId="42" fontId="23" fillId="34" borderId="29" xfId="63" applyNumberFormat="1" applyFont="1" applyFill="1" applyBorder="1" applyAlignment="1">
      <alignment vertical="center" shrinkToFit="1"/>
      <protection/>
    </xf>
    <xf numFmtId="42" fontId="23" fillId="0" borderId="18" xfId="63" applyNumberFormat="1" applyFont="1" applyFill="1" applyBorder="1" applyAlignment="1" applyProtection="1">
      <alignment vertical="center" shrinkToFit="1"/>
      <protection/>
    </xf>
    <xf numFmtId="41" fontId="23" fillId="0" borderId="18" xfId="63" applyNumberFormat="1" applyFont="1" applyFill="1" applyBorder="1" applyAlignment="1" applyProtection="1">
      <alignment vertical="center" shrinkToFit="1"/>
      <protection/>
    </xf>
    <xf numFmtId="41" fontId="24" fillId="0" borderId="18" xfId="63" applyNumberFormat="1" applyFont="1" applyFill="1" applyBorder="1" applyAlignment="1" applyProtection="1">
      <alignment vertical="center" shrinkToFit="1"/>
      <protection/>
    </xf>
    <xf numFmtId="167" fontId="23" fillId="0" borderId="59" xfId="63" applyNumberFormat="1" applyFont="1" applyFill="1" applyBorder="1" applyAlignment="1">
      <alignment horizontal="center" vertical="center" shrinkToFit="1"/>
      <protection/>
    </xf>
    <xf numFmtId="42" fontId="26" fillId="0" borderId="59" xfId="63" applyNumberFormat="1" applyFont="1" applyBorder="1" applyAlignment="1">
      <alignment vertical="center" shrinkToFit="1"/>
      <protection/>
    </xf>
    <xf numFmtId="42" fontId="26" fillId="0" borderId="60" xfId="63" applyNumberFormat="1" applyFont="1" applyBorder="1" applyAlignment="1">
      <alignment vertical="center" shrinkToFit="1"/>
      <protection/>
    </xf>
    <xf numFmtId="10" fontId="23" fillId="0" borderId="61" xfId="63" applyNumberFormat="1" applyFont="1" applyBorder="1" applyAlignment="1">
      <alignment shrinkToFit="1"/>
      <protection/>
    </xf>
    <xf numFmtId="10" fontId="24" fillId="0" borderId="62" xfId="63" applyNumberFormat="1" applyFont="1" applyFill="1" applyBorder="1" applyAlignment="1">
      <alignment shrinkToFit="1"/>
      <protection/>
    </xf>
    <xf numFmtId="41" fontId="31" fillId="0" borderId="29" xfId="63" applyNumberFormat="1" applyFont="1" applyBorder="1" applyAlignment="1">
      <alignment shrinkToFit="1"/>
      <protection/>
    </xf>
    <xf numFmtId="10" fontId="31" fillId="0" borderId="62" xfId="63" applyNumberFormat="1" applyFont="1" applyBorder="1" applyAlignment="1">
      <alignment shrinkToFit="1"/>
      <protection/>
    </xf>
    <xf numFmtId="41" fontId="23" fillId="0" borderId="63" xfId="63" applyNumberFormat="1" applyFont="1" applyBorder="1" applyAlignment="1">
      <alignment shrinkToFit="1"/>
      <protection/>
    </xf>
    <xf numFmtId="0" fontId="23" fillId="0" borderId="64" xfId="63" applyFont="1" applyBorder="1" applyAlignment="1">
      <alignment shrinkToFit="1"/>
      <protection/>
    </xf>
    <xf numFmtId="167" fontId="23" fillId="0" borderId="10" xfId="63" applyNumberFormat="1" applyFont="1" applyFill="1" applyBorder="1" applyAlignment="1">
      <alignment horizontal="center" vertical="center" shrinkToFit="1"/>
      <protection/>
    </xf>
    <xf numFmtId="41" fontId="23" fillId="0" borderId="10" xfId="63" applyNumberFormat="1" applyFont="1" applyBorder="1" applyAlignment="1">
      <alignment vertical="center" shrinkToFit="1"/>
      <protection/>
    </xf>
    <xf numFmtId="41" fontId="23" fillId="0" borderId="10" xfId="63" applyNumberFormat="1" applyFont="1" applyFill="1" applyBorder="1" applyAlignment="1">
      <alignment vertical="center" shrinkToFit="1"/>
      <protection/>
    </xf>
    <xf numFmtId="41" fontId="23" fillId="0" borderId="65" xfId="63" applyNumberFormat="1" applyFont="1" applyFill="1" applyBorder="1" applyAlignment="1">
      <alignment vertical="center" shrinkToFit="1"/>
      <protection/>
    </xf>
    <xf numFmtId="41" fontId="23" fillId="0" borderId="66" xfId="63" applyNumberFormat="1" applyFont="1" applyBorder="1" applyAlignment="1">
      <alignment vertical="center" shrinkToFit="1"/>
      <protection/>
    </xf>
    <xf numFmtId="42" fontId="23" fillId="0" borderId="24" xfId="63" applyNumberFormat="1" applyFont="1" applyFill="1" applyBorder="1" applyAlignment="1">
      <alignment vertical="center" shrinkToFit="1"/>
      <protection/>
    </xf>
    <xf numFmtId="41" fontId="23" fillId="0" borderId="24" xfId="63" applyNumberFormat="1" applyFont="1" applyFill="1" applyBorder="1" applyAlignment="1">
      <alignment vertical="center" shrinkToFit="1"/>
      <protection/>
    </xf>
    <xf numFmtId="41" fontId="24" fillId="0" borderId="24" xfId="63" applyNumberFormat="1" applyFont="1" applyFill="1" applyBorder="1" applyAlignment="1">
      <alignment vertical="center" shrinkToFit="1"/>
      <protection/>
    </xf>
    <xf numFmtId="42" fontId="27" fillId="0" borderId="24" xfId="63" applyNumberFormat="1" applyFont="1" applyFill="1" applyBorder="1" applyAlignment="1">
      <alignment vertical="center" shrinkToFit="1"/>
      <protection/>
    </xf>
    <xf numFmtId="41" fontId="19" fillId="0" borderId="24" xfId="63" applyNumberFormat="1" applyFont="1" applyFill="1" applyBorder="1" applyAlignment="1">
      <alignment vertical="center" shrinkToFit="1"/>
      <protection/>
    </xf>
    <xf numFmtId="42" fontId="24" fillId="0" borderId="18" xfId="63" applyNumberFormat="1" applyFont="1" applyBorder="1" applyAlignment="1">
      <alignment vertical="center" shrinkToFit="1"/>
      <protection/>
    </xf>
    <xf numFmtId="42" fontId="24" fillId="0" borderId="18" xfId="63" applyNumberFormat="1" applyFont="1" applyFill="1" applyBorder="1" applyAlignment="1">
      <alignment vertical="center" shrinkToFit="1"/>
      <protection/>
    </xf>
    <xf numFmtId="42" fontId="24" fillId="0" borderId="24" xfId="63" applyNumberFormat="1" applyFont="1" applyFill="1" applyBorder="1" applyAlignment="1">
      <alignment vertical="center" shrinkToFit="1"/>
      <protection/>
    </xf>
    <xf numFmtId="42" fontId="29" fillId="0" borderId="37" xfId="44" applyNumberFormat="1" applyFont="1" applyBorder="1" applyAlignment="1">
      <alignment vertical="center" shrinkToFit="1"/>
    </xf>
    <xf numFmtId="10" fontId="23" fillId="0" borderId="62" xfId="63" applyNumberFormat="1" applyFont="1" applyBorder="1" applyAlignment="1">
      <alignment shrinkToFit="1"/>
      <protection/>
    </xf>
    <xf numFmtId="10" fontId="24" fillId="0" borderId="62" xfId="63" applyNumberFormat="1" applyFont="1" applyBorder="1" applyAlignment="1">
      <alignment shrinkToFit="1"/>
      <protection/>
    </xf>
    <xf numFmtId="41" fontId="23" fillId="0" borderId="18" xfId="63" applyNumberFormat="1" applyFont="1" applyFill="1" applyBorder="1" applyAlignment="1" applyProtection="1">
      <alignment horizontal="right" vertical="center" shrinkToFit="1"/>
      <protection/>
    </xf>
    <xf numFmtId="41" fontId="23" fillId="0" borderId="26" xfId="63" applyNumberFormat="1" applyFont="1" applyFill="1" applyBorder="1" applyAlignment="1">
      <alignment horizontal="right" vertical="center" shrinkToFit="1"/>
      <protection/>
    </xf>
    <xf numFmtId="41" fontId="24" fillId="0" borderId="18" xfId="63" applyNumberFormat="1" applyFont="1" applyFill="1" applyBorder="1" applyAlignment="1" applyProtection="1">
      <alignment horizontal="right" vertical="center" shrinkToFit="1"/>
      <protection/>
    </xf>
    <xf numFmtId="41" fontId="24" fillId="0" borderId="26" xfId="63" applyNumberFormat="1" applyFont="1" applyFill="1" applyBorder="1" applyAlignment="1">
      <alignment horizontal="right" vertical="center" shrinkToFit="1"/>
      <protection/>
    </xf>
    <xf numFmtId="42" fontId="23" fillId="0" borderId="67" xfId="62" applyNumberFormat="1" applyFont="1" applyFill="1" applyBorder="1" applyAlignment="1">
      <alignment vertical="center" shrinkToFit="1"/>
      <protection/>
    </xf>
    <xf numFmtId="41" fontId="23" fillId="0" borderId="67" xfId="62" applyNumberFormat="1" applyFont="1" applyFill="1" applyBorder="1" applyAlignment="1">
      <alignment vertical="center" shrinkToFit="1"/>
      <protection/>
    </xf>
    <xf numFmtId="41" fontId="23" fillId="0" borderId="68" xfId="0" applyNumberFormat="1" applyFont="1" applyBorder="1" applyAlignment="1" applyProtection="1">
      <alignment vertical="center"/>
      <protection/>
    </xf>
    <xf numFmtId="49" fontId="0" fillId="0" borderId="58" xfId="0" applyNumberFormat="1" applyFont="1" applyBorder="1" applyAlignment="1" applyProtection="1">
      <alignment horizontal="right" vertical="center"/>
      <protection/>
    </xf>
    <xf numFmtId="168" fontId="0" fillId="0" borderId="0" xfId="0" applyNumberFormat="1" applyFont="1" applyBorder="1" applyAlignment="1" applyProtection="1">
      <alignment horizontal="left" vertical="center" shrinkToFit="1"/>
      <protection/>
    </xf>
    <xf numFmtId="41" fontId="0" fillId="0" borderId="57" xfId="0" applyNumberFormat="1" applyFont="1" applyBorder="1" applyAlignment="1" applyProtection="1">
      <alignment vertical="center" shrinkToFit="1"/>
      <protection/>
    </xf>
    <xf numFmtId="42" fontId="0" fillId="0" borderId="0" xfId="0" applyNumberFormat="1" applyFont="1" applyBorder="1" applyAlignment="1" applyProtection="1">
      <alignment vertical="center" shrinkToFit="1"/>
      <protection/>
    </xf>
    <xf numFmtId="41" fontId="0" fillId="0" borderId="0" xfId="0" applyNumberFormat="1" applyFont="1" applyBorder="1" applyAlignment="1" applyProtection="1">
      <alignment vertical="center" shrinkToFit="1"/>
      <protection/>
    </xf>
    <xf numFmtId="41" fontId="101" fillId="0" borderId="0" xfId="0" applyNumberFormat="1" applyFont="1" applyBorder="1" applyAlignment="1" applyProtection="1">
      <alignment vertical="center" shrinkToFit="1"/>
      <protection/>
    </xf>
    <xf numFmtId="0" fontId="0" fillId="0" borderId="0" xfId="0" applyFont="1" applyBorder="1" applyAlignment="1" applyProtection="1">
      <alignment vertical="center" shrinkToFit="1"/>
      <protection/>
    </xf>
    <xf numFmtId="41" fontId="101" fillId="0" borderId="57" xfId="0" applyNumberFormat="1" applyFont="1" applyBorder="1" applyAlignment="1" applyProtection="1">
      <alignment vertical="center" shrinkToFit="1"/>
      <protection/>
    </xf>
    <xf numFmtId="41" fontId="102" fillId="0" borderId="57" xfId="0" applyNumberFormat="1" applyFont="1" applyBorder="1" applyAlignment="1" applyProtection="1">
      <alignment vertical="center" shrinkToFit="1"/>
      <protection/>
    </xf>
    <xf numFmtId="10" fontId="0" fillId="0" borderId="0" xfId="0" applyNumberFormat="1" applyFont="1" applyFill="1" applyBorder="1" applyAlignment="1" applyProtection="1">
      <alignment vertical="center"/>
      <protection/>
    </xf>
    <xf numFmtId="168" fontId="0" fillId="0" borderId="0" xfId="0" applyNumberFormat="1" applyFont="1" applyBorder="1" applyAlignment="1" applyProtection="1">
      <alignment horizontal="left" vertical="center"/>
      <protection/>
    </xf>
    <xf numFmtId="41" fontId="96" fillId="0" borderId="69" xfId="0" applyNumberFormat="1" applyFont="1" applyBorder="1" applyAlignment="1" applyProtection="1">
      <alignment horizontal="right" vertical="center"/>
      <protection/>
    </xf>
    <xf numFmtId="0" fontId="0" fillId="0" borderId="51" xfId="0" applyFont="1" applyBorder="1" applyAlignment="1" applyProtection="1">
      <alignment vertical="center"/>
      <protection/>
    </xf>
    <xf numFmtId="41" fontId="101" fillId="0" borderId="57" xfId="0" applyNumberFormat="1" applyFont="1" applyFill="1" applyBorder="1" applyAlignment="1" applyProtection="1">
      <alignment vertical="center" shrinkToFit="1"/>
      <protection/>
    </xf>
    <xf numFmtId="0" fontId="0" fillId="0" borderId="0" xfId="0" applyFont="1" applyFill="1" applyBorder="1" applyAlignment="1" applyProtection="1">
      <alignment horizontal="center" vertical="top"/>
      <protection/>
    </xf>
    <xf numFmtId="41" fontId="96" fillId="0" borderId="0" xfId="0" applyNumberFormat="1" applyFont="1" applyAlignment="1" applyProtection="1">
      <alignment vertical="center"/>
      <protection/>
    </xf>
    <xf numFmtId="0" fontId="96" fillId="0" borderId="0" xfId="0" applyFont="1" applyAlignment="1" applyProtection="1">
      <alignment vertical="center"/>
      <protection/>
    </xf>
    <xf numFmtId="41" fontId="0" fillId="0" borderId="68" xfId="0" applyNumberFormat="1" applyFont="1" applyBorder="1" applyAlignment="1" applyProtection="1">
      <alignment vertical="center"/>
      <protection/>
    </xf>
    <xf numFmtId="41" fontId="0" fillId="0" borderId="58" xfId="0" applyNumberFormat="1" applyFont="1" applyBorder="1" applyAlignment="1" applyProtection="1">
      <alignment vertical="center"/>
      <protection/>
    </xf>
    <xf numFmtId="10" fontId="103" fillId="0" borderId="0" xfId="0" applyNumberFormat="1" applyFont="1" applyFill="1" applyBorder="1" applyAlignment="1" applyProtection="1">
      <alignment horizontal="center" vertical="center"/>
      <protection/>
    </xf>
    <xf numFmtId="41" fontId="103" fillId="0" borderId="57" xfId="0" applyNumberFormat="1" applyFont="1" applyFill="1" applyBorder="1" applyAlignment="1" applyProtection="1">
      <alignment horizontal="center" vertical="center"/>
      <protection/>
    </xf>
    <xf numFmtId="41" fontId="103" fillId="0" borderId="0" xfId="0" applyNumberFormat="1" applyFont="1" applyFill="1" applyBorder="1" applyAlignment="1" applyProtection="1">
      <alignment horizontal="center" vertical="center"/>
      <protection/>
    </xf>
    <xf numFmtId="41" fontId="95" fillId="0" borderId="0" xfId="0" applyNumberFormat="1" applyFont="1" applyFill="1" applyBorder="1" applyAlignment="1" applyProtection="1" quotePrefix="1">
      <alignment horizontal="center" vertical="center" wrapText="1"/>
      <protection/>
    </xf>
    <xf numFmtId="41" fontId="95" fillId="0" borderId="0" xfId="0" applyNumberFormat="1" applyFont="1" applyFill="1" applyBorder="1" applyAlignment="1" applyProtection="1">
      <alignment horizontal="center" vertical="center" wrapText="1"/>
      <protection/>
    </xf>
    <xf numFmtId="41" fontId="96" fillId="0" borderId="70" xfId="0" applyNumberFormat="1" applyFont="1" applyBorder="1" applyAlignment="1" applyProtection="1">
      <alignment vertical="center" shrinkToFit="1"/>
      <protection/>
    </xf>
    <xf numFmtId="41" fontId="0" fillId="0" borderId="57" xfId="0" applyNumberFormat="1" applyFont="1" applyFill="1" applyBorder="1" applyAlignment="1" applyProtection="1">
      <alignment vertical="center" shrinkToFit="1"/>
      <protection/>
    </xf>
    <xf numFmtId="41" fontId="0" fillId="0" borderId="69" xfId="0" applyNumberFormat="1" applyFont="1" applyBorder="1" applyAlignment="1" applyProtection="1">
      <alignment vertical="center"/>
      <protection/>
    </xf>
    <xf numFmtId="41" fontId="0" fillId="0" borderId="0" xfId="0" applyNumberFormat="1" applyFont="1" applyAlignment="1" applyProtection="1">
      <alignment vertical="center"/>
      <protection/>
    </xf>
    <xf numFmtId="0" fontId="0" fillId="0" borderId="0" xfId="0" applyFont="1" applyAlignment="1" applyProtection="1">
      <alignment vertical="center"/>
      <protection/>
    </xf>
    <xf numFmtId="41" fontId="93" fillId="0" borderId="0" xfId="0" applyNumberFormat="1" applyFont="1" applyAlignment="1" applyProtection="1">
      <alignment vertical="center"/>
      <protection/>
    </xf>
    <xf numFmtId="0" fontId="96" fillId="0" borderId="0" xfId="0" applyFont="1" applyAlignment="1" applyProtection="1">
      <alignment vertical="center" wrapText="1"/>
      <protection/>
    </xf>
    <xf numFmtId="41" fontId="103" fillId="0" borderId="0" xfId="0" applyNumberFormat="1" applyFont="1" applyAlignment="1" applyProtection="1">
      <alignment horizontal="right" vertical="center"/>
      <protection/>
    </xf>
    <xf numFmtId="42" fontId="0" fillId="0" borderId="57" xfId="0" applyNumberFormat="1" applyFont="1" applyBorder="1" applyAlignment="1" applyProtection="1">
      <alignment vertical="center" shrinkToFit="1"/>
      <protection/>
    </xf>
    <xf numFmtId="41" fontId="102" fillId="0" borderId="57" xfId="0" applyNumberFormat="1" applyFont="1" applyBorder="1" applyAlignment="1" applyProtection="1">
      <alignment vertical="center"/>
      <protection/>
    </xf>
    <xf numFmtId="41" fontId="0" fillId="0" borderId="70" xfId="0" applyNumberFormat="1" applyFont="1" applyBorder="1" applyAlignment="1" applyProtection="1">
      <alignment vertical="center"/>
      <protection/>
    </xf>
    <xf numFmtId="0" fontId="5" fillId="0" borderId="0" xfId="63" applyFont="1" applyAlignment="1" applyProtection="1">
      <alignment vertical="center"/>
      <protection/>
    </xf>
    <xf numFmtId="0" fontId="13" fillId="33" borderId="46" xfId="0" applyFont="1" applyFill="1" applyBorder="1" applyAlignment="1" applyProtection="1">
      <alignment horizontal="center" shrinkToFit="1"/>
      <protection/>
    </xf>
    <xf numFmtId="42" fontId="34" fillId="0" borderId="29" xfId="0" applyNumberFormat="1" applyFont="1" applyBorder="1" applyAlignment="1" applyProtection="1">
      <alignment shrinkToFit="1"/>
      <protection/>
    </xf>
    <xf numFmtId="0" fontId="13" fillId="0" borderId="63" xfId="0" applyFont="1" applyBorder="1" applyAlignment="1" applyProtection="1">
      <alignment/>
      <protection/>
    </xf>
    <xf numFmtId="0" fontId="20" fillId="0" borderId="0" xfId="63" applyFont="1" applyAlignment="1" applyProtection="1">
      <alignment vertical="center"/>
      <protection/>
    </xf>
    <xf numFmtId="41" fontId="5" fillId="0" borderId="0" xfId="63" applyNumberFormat="1" applyFont="1" applyAlignment="1" applyProtection="1">
      <alignment vertical="center"/>
      <protection/>
    </xf>
    <xf numFmtId="0" fontId="12" fillId="0" borderId="58" xfId="0" applyFont="1" applyBorder="1" applyAlignment="1" applyProtection="1">
      <alignment/>
      <protection/>
    </xf>
    <xf numFmtId="0" fontId="32" fillId="33" borderId="71" xfId="0" applyFont="1" applyFill="1" applyBorder="1" applyAlignment="1" applyProtection="1">
      <alignment horizontal="center" wrapText="1"/>
      <protection/>
    </xf>
    <xf numFmtId="10" fontId="13" fillId="0" borderId="62" xfId="0" applyNumberFormat="1" applyFont="1" applyBorder="1" applyAlignment="1" applyProtection="1">
      <alignment/>
      <protection/>
    </xf>
    <xf numFmtId="10" fontId="33" fillId="0" borderId="62" xfId="0" applyNumberFormat="1" applyFont="1" applyBorder="1" applyAlignment="1" applyProtection="1">
      <alignment/>
      <protection/>
    </xf>
    <xf numFmtId="10" fontId="34" fillId="0" borderId="62" xfId="0" applyNumberFormat="1" applyFont="1" applyBorder="1" applyAlignment="1" applyProtection="1">
      <alignment/>
      <protection/>
    </xf>
    <xf numFmtId="0" fontId="13" fillId="0" borderId="64" xfId="0" applyFont="1" applyBorder="1" applyAlignment="1" applyProtection="1">
      <alignment/>
      <protection/>
    </xf>
    <xf numFmtId="42" fontId="0" fillId="0" borderId="10" xfId="47" applyNumberFormat="1" applyFont="1" applyFill="1" applyBorder="1" applyAlignment="1" applyProtection="1">
      <alignment horizontal="right" vertical="center" shrinkToFit="1"/>
      <protection locked="0"/>
    </xf>
    <xf numFmtId="0" fontId="3" fillId="0" borderId="0" xfId="62" applyFill="1" applyAlignment="1">
      <alignment vertical="center"/>
      <protection/>
    </xf>
    <xf numFmtId="0" fontId="5" fillId="0" borderId="58" xfId="61" applyFont="1" applyFill="1" applyBorder="1" applyAlignment="1">
      <alignment horizontal="left" vertical="center"/>
    </xf>
    <xf numFmtId="0" fontId="5" fillId="0" borderId="58" xfId="61" applyFont="1" applyFill="1" applyBorder="1" applyAlignment="1">
      <alignment vertical="center"/>
    </xf>
    <xf numFmtId="0" fontId="19" fillId="0" borderId="0" xfId="62" applyFont="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96"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8" fillId="0" borderId="39"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0" borderId="0" xfId="0" applyAlignment="1" applyProtection="1">
      <alignment vertical="center"/>
      <protection/>
    </xf>
    <xf numFmtId="0" fontId="8" fillId="33" borderId="72" xfId="62" applyFont="1" applyFill="1" applyBorder="1" applyAlignment="1" applyProtection="1">
      <alignment horizontal="center" vertical="center"/>
      <protection/>
    </xf>
    <xf numFmtId="0" fontId="4" fillId="33" borderId="73" xfId="62" applyFont="1" applyFill="1" applyBorder="1" applyAlignment="1" applyProtection="1">
      <alignment horizontal="center" vertical="center" wrapText="1"/>
      <protection/>
    </xf>
    <xf numFmtId="0" fontId="4" fillId="33" borderId="20" xfId="62" applyFont="1" applyFill="1" applyBorder="1" applyAlignment="1" applyProtection="1">
      <alignment horizontal="center" vertical="center" wrapText="1"/>
      <protection/>
    </xf>
    <xf numFmtId="0" fontId="4" fillId="33" borderId="52" xfId="62" applyFont="1" applyFill="1" applyBorder="1" applyAlignment="1" applyProtection="1">
      <alignment horizontal="center" vertical="center" wrapText="1"/>
      <protection/>
    </xf>
    <xf numFmtId="49" fontId="23" fillId="0" borderId="74" xfId="62" applyNumberFormat="1" applyFont="1" applyBorder="1" applyAlignment="1" applyProtection="1">
      <alignment horizontal="right" vertical="center"/>
      <protection/>
    </xf>
    <xf numFmtId="42" fontId="23" fillId="0" borderId="10" xfId="62" applyNumberFormat="1" applyFont="1" applyFill="1" applyBorder="1" applyAlignment="1" applyProtection="1">
      <alignment horizontal="left" vertical="center" shrinkToFit="1"/>
      <protection/>
    </xf>
    <xf numFmtId="42" fontId="23" fillId="0" borderId="67" xfId="62" applyNumberFormat="1" applyFont="1" applyFill="1" applyBorder="1" applyAlignment="1" applyProtection="1">
      <alignment vertical="center" shrinkToFit="1"/>
      <protection/>
    </xf>
    <xf numFmtId="0" fontId="23" fillId="0" borderId="75" xfId="62" applyFont="1" applyFill="1" applyBorder="1" applyAlignment="1" applyProtection="1">
      <alignment horizontal="left" vertical="center"/>
      <protection/>
    </xf>
    <xf numFmtId="0" fontId="23" fillId="0" borderId="76" xfId="62" applyFont="1" applyFill="1" applyBorder="1" applyAlignment="1" applyProtection="1">
      <alignment horizontal="left" vertical="center"/>
      <protection/>
    </xf>
    <xf numFmtId="0" fontId="23" fillId="0" borderId="65" xfId="62" applyFont="1" applyFill="1" applyBorder="1" applyAlignment="1" applyProtection="1">
      <alignment horizontal="left" vertical="center" indent="1"/>
      <protection/>
    </xf>
    <xf numFmtId="49" fontId="23" fillId="0" borderId="50" xfId="62" applyNumberFormat="1" applyFont="1" applyFill="1" applyBorder="1" applyAlignment="1" applyProtection="1">
      <alignment horizontal="right" vertical="center"/>
      <protection/>
    </xf>
    <xf numFmtId="0" fontId="23" fillId="0" borderId="32" xfId="62" applyFont="1" applyFill="1" applyBorder="1" applyAlignment="1" applyProtection="1">
      <alignment horizontal="left" vertical="center"/>
      <protection/>
    </xf>
    <xf numFmtId="42" fontId="23" fillId="0" borderId="35" xfId="62" applyNumberFormat="1" applyFont="1" applyFill="1" applyBorder="1" applyAlignment="1" applyProtection="1">
      <alignment horizontal="left" vertical="center"/>
      <protection/>
    </xf>
    <xf numFmtId="41" fontId="23" fillId="0" borderId="18" xfId="62" applyNumberFormat="1" applyFont="1" applyFill="1" applyBorder="1" applyAlignment="1" applyProtection="1">
      <alignment horizontal="left" vertical="center" shrinkToFit="1"/>
      <protection/>
    </xf>
    <xf numFmtId="41" fontId="0" fillId="0" borderId="18" xfId="47" applyNumberFormat="1" applyFont="1" applyFill="1" applyBorder="1" applyAlignment="1" applyProtection="1">
      <alignment horizontal="right" vertical="center" shrinkToFit="1"/>
      <protection/>
    </xf>
    <xf numFmtId="41" fontId="23" fillId="0" borderId="67" xfId="62" applyNumberFormat="1" applyFont="1" applyFill="1" applyBorder="1" applyAlignment="1" applyProtection="1">
      <alignment vertical="center" shrinkToFit="1"/>
      <protection/>
    </xf>
    <xf numFmtId="0" fontId="3" fillId="33" borderId="48" xfId="62" applyFont="1" applyFill="1" applyBorder="1" applyAlignment="1" applyProtection="1">
      <alignment horizontal="center" vertical="center"/>
      <protection/>
    </xf>
    <xf numFmtId="0" fontId="3" fillId="0" borderId="0" xfId="62" applyAlignment="1" applyProtection="1">
      <alignment vertical="center"/>
      <protection/>
    </xf>
    <xf numFmtId="0" fontId="5" fillId="0" borderId="0" xfId="62" applyFont="1" applyAlignment="1" applyProtection="1">
      <alignment vertical="center"/>
      <protection/>
    </xf>
    <xf numFmtId="49" fontId="23" fillId="0" borderId="41" xfId="62" applyNumberFormat="1" applyFont="1" applyBorder="1" applyAlignment="1" applyProtection="1">
      <alignment horizontal="right" vertical="center"/>
      <protection/>
    </xf>
    <xf numFmtId="0" fontId="19" fillId="0" borderId="44" xfId="62" applyFont="1" applyBorder="1" applyAlignment="1" applyProtection="1">
      <alignment horizontal="center" vertical="center"/>
      <protection/>
    </xf>
    <xf numFmtId="42" fontId="26" fillId="0" borderId="45" xfId="62" applyNumberFormat="1" applyFont="1" applyBorder="1" applyAlignment="1" applyProtection="1">
      <alignment horizontal="center" vertical="center" shrinkToFit="1"/>
      <protection/>
    </xf>
    <xf numFmtId="42" fontId="26" fillId="0" borderId="77" xfId="62" applyNumberFormat="1" applyFont="1" applyBorder="1" applyAlignment="1" applyProtection="1">
      <alignment vertical="center" shrinkToFit="1"/>
      <protection/>
    </xf>
    <xf numFmtId="49" fontId="3" fillId="0" borderId="0" xfId="62" applyNumberFormat="1" applyFont="1" applyBorder="1" applyAlignment="1" applyProtection="1">
      <alignment vertical="center"/>
      <protection/>
    </xf>
    <xf numFmtId="0" fontId="14" fillId="0" borderId="0" xfId="62" applyFont="1" applyBorder="1" applyAlignment="1" applyProtection="1">
      <alignment horizontal="left" vertical="center"/>
      <protection/>
    </xf>
    <xf numFmtId="169" fontId="4" fillId="0" borderId="0" xfId="62" applyNumberFormat="1" applyFont="1" applyBorder="1" applyAlignment="1" applyProtection="1">
      <alignment vertical="center"/>
      <protection/>
    </xf>
    <xf numFmtId="0" fontId="3" fillId="0" borderId="0" xfId="62" applyFont="1" applyAlignment="1" applyProtection="1">
      <alignment horizontal="left" vertical="center"/>
      <protection/>
    </xf>
    <xf numFmtId="49" fontId="3" fillId="0" borderId="0" xfId="62" applyNumberFormat="1" applyAlignment="1" applyProtection="1">
      <alignment vertical="center"/>
      <protection/>
    </xf>
    <xf numFmtId="0" fontId="3" fillId="35" borderId="0" xfId="62" applyFill="1" applyAlignment="1">
      <alignment vertical="center"/>
      <protection/>
    </xf>
    <xf numFmtId="0" fontId="23" fillId="0" borderId="58" xfId="61" applyFont="1" applyFill="1" applyBorder="1" applyAlignment="1">
      <alignment horizontal="left" vertical="center" indent="1"/>
    </xf>
    <xf numFmtId="0" fontId="3" fillId="0" borderId="68" xfId="61" applyFont="1" applyFill="1" applyBorder="1" applyAlignment="1" applyProtection="1">
      <alignment horizontal="left" vertical="center"/>
      <protection/>
    </xf>
    <xf numFmtId="0" fontId="3" fillId="0" borderId="0" xfId="61" applyFont="1" applyFill="1" applyAlignment="1" applyProtection="1">
      <alignment vertical="center"/>
      <protection/>
    </xf>
    <xf numFmtId="0" fontId="37" fillId="0" borderId="0" xfId="61" applyFont="1" applyFill="1" applyAlignment="1" applyProtection="1">
      <alignment vertical="center"/>
      <protection/>
    </xf>
    <xf numFmtId="0" fontId="38" fillId="0" borderId="0" xfId="61" applyFont="1" applyFill="1" applyAlignment="1" applyProtection="1">
      <alignment vertical="center"/>
      <protection/>
    </xf>
    <xf numFmtId="0" fontId="3" fillId="0" borderId="0" xfId="61" applyFont="1" applyFill="1" applyBorder="1" applyAlignment="1" applyProtection="1">
      <alignment vertical="center"/>
      <protection/>
    </xf>
    <xf numFmtId="0" fontId="3" fillId="0" borderId="57" xfId="61" applyFont="1" applyFill="1" applyBorder="1" applyAlignment="1" applyProtection="1">
      <alignment vertical="center"/>
      <protection/>
    </xf>
    <xf numFmtId="0" fontId="3" fillId="0" borderId="56" xfId="61" applyFont="1" applyFill="1" applyBorder="1" applyAlignment="1" applyProtection="1">
      <alignment vertical="center"/>
      <protection/>
    </xf>
    <xf numFmtId="49" fontId="2" fillId="0" borderId="50" xfId="0" applyNumberFormat="1" applyFont="1" applyBorder="1" applyAlignment="1">
      <alignment horizontal="center" vertical="center"/>
    </xf>
    <xf numFmtId="49" fontId="2" fillId="0" borderId="74" xfId="0" applyNumberFormat="1" applyFont="1" applyBorder="1" applyAlignment="1">
      <alignment horizontal="center" vertical="center"/>
    </xf>
    <xf numFmtId="0" fontId="3" fillId="0" borderId="0" xfId="62" applyFont="1" applyAlignment="1" applyProtection="1">
      <alignment horizontal="left" vertical="center" indent="2"/>
      <protection/>
    </xf>
    <xf numFmtId="42" fontId="0" fillId="0" borderId="57" xfId="0" applyNumberFormat="1" applyFont="1" applyFill="1" applyBorder="1" applyAlignment="1" applyProtection="1">
      <alignment vertical="center" shrinkToFit="1"/>
      <protection/>
    </xf>
    <xf numFmtId="42" fontId="102" fillId="0" borderId="57" xfId="0" applyNumberFormat="1" applyFont="1" applyFill="1" applyBorder="1" applyAlignment="1" applyProtection="1">
      <alignment vertical="center" shrinkToFit="1"/>
      <protection/>
    </xf>
    <xf numFmtId="169" fontId="0" fillId="0" borderId="57" xfId="45" applyNumberFormat="1" applyFont="1" applyBorder="1" applyAlignment="1" applyProtection="1">
      <alignment vertical="center" shrinkToFit="1"/>
      <protection/>
    </xf>
    <xf numFmtId="169" fontId="0" fillId="0" borderId="0" xfId="45" applyNumberFormat="1" applyFont="1" applyBorder="1" applyAlignment="1" applyProtection="1">
      <alignment vertical="center" shrinkToFit="1"/>
      <protection/>
    </xf>
    <xf numFmtId="169" fontId="102" fillId="0" borderId="57" xfId="45" applyNumberFormat="1" applyFont="1" applyBorder="1" applyAlignment="1" applyProtection="1">
      <alignment vertical="center" shrinkToFit="1"/>
      <protection/>
    </xf>
    <xf numFmtId="41" fontId="104" fillId="0" borderId="0" xfId="0" applyNumberFormat="1" applyFont="1" applyFill="1" applyBorder="1" applyAlignment="1" applyProtection="1" quotePrefix="1">
      <alignment vertical="center" wrapText="1"/>
      <protection/>
    </xf>
    <xf numFmtId="41" fontId="104" fillId="0" borderId="0" xfId="0" applyNumberFormat="1" applyFont="1" applyFill="1" applyBorder="1" applyAlignment="1" applyProtection="1">
      <alignment vertical="center" wrapText="1"/>
      <protection/>
    </xf>
    <xf numFmtId="0" fontId="5" fillId="33" borderId="74" xfId="62" applyFont="1" applyFill="1" applyBorder="1" applyAlignment="1" applyProtection="1">
      <alignment horizontal="left" vertical="center"/>
      <protection/>
    </xf>
    <xf numFmtId="0" fontId="4" fillId="33" borderId="76" xfId="62" applyFont="1" applyFill="1" applyBorder="1" applyAlignment="1" applyProtection="1">
      <alignment horizontal="center" vertical="center"/>
      <protection/>
    </xf>
    <xf numFmtId="0" fontId="4" fillId="33" borderId="10" xfId="62" applyFont="1" applyFill="1" applyBorder="1" applyAlignment="1" applyProtection="1">
      <alignment horizontal="center" vertical="center"/>
      <protection/>
    </xf>
    <xf numFmtId="0" fontId="4" fillId="33" borderId="10" xfId="62" applyFont="1" applyFill="1" applyBorder="1" applyAlignment="1" applyProtection="1">
      <alignment horizontal="center" vertical="center" shrinkToFit="1"/>
      <protection/>
    </xf>
    <xf numFmtId="0" fontId="3" fillId="33" borderId="67" xfId="62" applyFont="1" applyFill="1" applyBorder="1" applyAlignment="1" applyProtection="1">
      <alignment horizontal="center" vertical="center" shrinkToFit="1"/>
      <protection/>
    </xf>
    <xf numFmtId="0" fontId="5" fillId="0" borderId="51" xfId="0" applyFont="1" applyBorder="1" applyAlignment="1" applyProtection="1">
      <alignment horizontal="left" vertical="center"/>
      <protection/>
    </xf>
    <xf numFmtId="0" fontId="8" fillId="0" borderId="51" xfId="0" applyFont="1" applyBorder="1" applyAlignment="1" applyProtection="1">
      <alignment horizontal="center" vertical="center"/>
      <protection/>
    </xf>
    <xf numFmtId="0" fontId="0" fillId="0" borderId="51" xfId="0" applyBorder="1" applyAlignment="1" applyProtection="1">
      <alignment vertical="center"/>
      <protection/>
    </xf>
    <xf numFmtId="49" fontId="23" fillId="0" borderId="78" xfId="62" applyNumberFormat="1" applyFont="1" applyBorder="1" applyAlignment="1" applyProtection="1">
      <alignment horizontal="right" vertical="center"/>
      <protection/>
    </xf>
    <xf numFmtId="0" fontId="23" fillId="0" borderId="79" xfId="62" applyFont="1" applyFill="1" applyBorder="1" applyAlignment="1" applyProtection="1">
      <alignment horizontal="left" vertical="center"/>
      <protection/>
    </xf>
    <xf numFmtId="0" fontId="23" fillId="0" borderId="51" xfId="62" applyFont="1" applyFill="1" applyBorder="1" applyAlignment="1" applyProtection="1">
      <alignment horizontal="left" vertical="center"/>
      <protection/>
    </xf>
    <xf numFmtId="0" fontId="23" fillId="0" borderId="80" xfId="62" applyFont="1" applyFill="1" applyBorder="1" applyAlignment="1" applyProtection="1">
      <alignment horizontal="left" vertical="center"/>
      <protection/>
    </xf>
    <xf numFmtId="42" fontId="23" fillId="0" borderId="63" xfId="62" applyNumberFormat="1" applyFont="1" applyFill="1" applyBorder="1" applyAlignment="1" applyProtection="1">
      <alignment horizontal="left" vertical="center" shrinkToFit="1"/>
      <protection/>
    </xf>
    <xf numFmtId="42" fontId="0" fillId="0" borderId="63" xfId="47" applyNumberFormat="1" applyFont="1" applyFill="1" applyBorder="1" applyAlignment="1" applyProtection="1">
      <alignment horizontal="right" vertical="center" shrinkToFit="1"/>
      <protection/>
    </xf>
    <xf numFmtId="42" fontId="23" fillId="0" borderId="64" xfId="62" applyNumberFormat="1" applyFont="1" applyFill="1" applyBorder="1" applyAlignment="1" applyProtection="1">
      <alignment vertical="center" shrinkToFit="1"/>
      <protection/>
    </xf>
    <xf numFmtId="41" fontId="101" fillId="0" borderId="0" xfId="0" applyNumberFormat="1" applyFont="1" applyFill="1" applyBorder="1" applyAlignment="1" applyProtection="1">
      <alignment vertical="center" shrinkToFit="1"/>
      <protection/>
    </xf>
    <xf numFmtId="42" fontId="102" fillId="0" borderId="0" xfId="0" applyNumberFormat="1" applyFont="1" applyFill="1" applyBorder="1" applyAlignment="1" applyProtection="1">
      <alignment vertical="center" shrinkToFit="1"/>
      <protection/>
    </xf>
    <xf numFmtId="42" fontId="101" fillId="0" borderId="0" xfId="0" applyNumberFormat="1" applyFont="1" applyFill="1" applyBorder="1" applyAlignment="1" applyProtection="1">
      <alignment vertical="center" shrinkToFit="1"/>
      <protection/>
    </xf>
    <xf numFmtId="42" fontId="101" fillId="0" borderId="81" xfId="0" applyNumberFormat="1" applyFont="1" applyFill="1" applyBorder="1" applyAlignment="1" applyProtection="1">
      <alignment vertical="center" shrinkToFit="1"/>
      <protection/>
    </xf>
    <xf numFmtId="0" fontId="19" fillId="33" borderId="74" xfId="62" applyFont="1" applyFill="1" applyBorder="1" applyAlignment="1" applyProtection="1">
      <alignment horizontal="center" vertical="center"/>
      <protection/>
    </xf>
    <xf numFmtId="0" fontId="19" fillId="33" borderId="82" xfId="62" applyFont="1" applyFill="1" applyBorder="1" applyAlignment="1" applyProtection="1">
      <alignment horizontal="center" vertical="center"/>
      <protection/>
    </xf>
    <xf numFmtId="169" fontId="36" fillId="0" borderId="45" xfId="45" applyNumberFormat="1" applyFont="1" applyFill="1" applyBorder="1" applyAlignment="1" applyProtection="1">
      <alignment horizontal="left" vertical="center" shrinkToFit="1"/>
      <protection locked="0"/>
    </xf>
    <xf numFmtId="42" fontId="29" fillId="0" borderId="18" xfId="63" applyNumberFormat="1" applyFont="1" applyBorder="1" applyAlignment="1" applyProtection="1">
      <alignment vertical="center" shrinkToFit="1"/>
      <protection locked="0"/>
    </xf>
    <xf numFmtId="42" fontId="29" fillId="0" borderId="77" xfId="63" applyNumberFormat="1" applyFont="1" applyBorder="1" applyAlignment="1" applyProtection="1">
      <alignment vertical="center" shrinkToFit="1"/>
      <protection locked="0"/>
    </xf>
    <xf numFmtId="42" fontId="23" fillId="0" borderId="14" xfId="62" applyNumberFormat="1" applyFont="1" applyFill="1" applyBorder="1" applyAlignment="1" applyProtection="1">
      <alignment horizontal="left" vertical="center"/>
      <protection/>
    </xf>
    <xf numFmtId="0" fontId="3" fillId="0" borderId="0" xfId="0" applyFont="1" applyBorder="1" applyAlignment="1" applyProtection="1">
      <alignment horizontal="left" vertical="center"/>
      <protection/>
    </xf>
    <xf numFmtId="0" fontId="4" fillId="0" borderId="51" xfId="0" applyNumberFormat="1"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protection/>
    </xf>
    <xf numFmtId="0" fontId="96" fillId="0" borderId="51" xfId="0" applyFont="1" applyBorder="1" applyAlignment="1" applyProtection="1">
      <alignment vertical="center"/>
      <protection/>
    </xf>
    <xf numFmtId="41" fontId="0" fillId="0" borderId="0" xfId="0" applyNumberFormat="1" applyFont="1" applyFill="1" applyBorder="1" applyAlignment="1" applyProtection="1">
      <alignment vertical="center"/>
      <protection/>
    </xf>
    <xf numFmtId="41" fontId="0" fillId="0" borderId="51" xfId="0" applyNumberFormat="1" applyFont="1" applyBorder="1" applyAlignment="1" applyProtection="1">
      <alignment vertical="center"/>
      <protection/>
    </xf>
    <xf numFmtId="41" fontId="0" fillId="0" borderId="0"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41" fontId="0" fillId="0" borderId="0" xfId="0" applyNumberFormat="1" applyFont="1" applyFill="1" applyBorder="1" applyAlignment="1" applyProtection="1">
      <alignment vertical="center" shrinkToFit="1"/>
      <protection/>
    </xf>
    <xf numFmtId="170" fontId="8" fillId="0" borderId="0" xfId="0" applyNumberFormat="1" applyFont="1" applyBorder="1" applyAlignment="1" applyProtection="1">
      <alignment vertical="center"/>
      <protection/>
    </xf>
    <xf numFmtId="0" fontId="105" fillId="0" borderId="0" xfId="0" applyFont="1" applyAlignment="1" applyProtection="1">
      <alignment/>
      <protection/>
    </xf>
    <xf numFmtId="42" fontId="0" fillId="0" borderId="0" xfId="0" applyNumberFormat="1" applyFont="1" applyAlignment="1" applyProtection="1" quotePrefix="1">
      <alignment vertical="center"/>
      <protection/>
    </xf>
    <xf numFmtId="42" fontId="0" fillId="0" borderId="0" xfId="0" applyNumberFormat="1" applyFont="1" applyAlignment="1" applyProtection="1">
      <alignment vertical="center"/>
      <protection/>
    </xf>
    <xf numFmtId="41" fontId="103" fillId="0" borderId="0" xfId="0" applyNumberFormat="1" applyFont="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3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4" fillId="33" borderId="19" xfId="0" applyFont="1" applyFill="1" applyBorder="1" applyAlignment="1" applyProtection="1">
      <alignment vertical="top" wrapText="1"/>
      <protection/>
    </xf>
    <xf numFmtId="0" fontId="4" fillId="33" borderId="36"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protection/>
    </xf>
    <xf numFmtId="0" fontId="4" fillId="33" borderId="52" xfId="0" applyFont="1" applyFill="1" applyBorder="1" applyAlignment="1" applyProtection="1">
      <alignment horizontal="center" vertical="center" wrapText="1"/>
      <protection/>
    </xf>
    <xf numFmtId="49" fontId="2" fillId="0" borderId="74"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3" fillId="0" borderId="50"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center" vertical="center"/>
      <protection/>
    </xf>
    <xf numFmtId="0" fontId="2" fillId="36" borderId="45" xfId="0" applyFont="1" applyFill="1" applyBorder="1" applyAlignment="1" applyProtection="1">
      <alignment horizontal="center" vertical="center"/>
      <protection/>
    </xf>
    <xf numFmtId="0" fontId="2" fillId="34" borderId="77" xfId="0" applyFont="1" applyFill="1" applyBorder="1" applyAlignment="1" applyProtection="1">
      <alignment horizontal="center" vertical="center"/>
      <protection/>
    </xf>
    <xf numFmtId="49" fontId="12" fillId="0" borderId="0" xfId="0" applyNumberFormat="1" applyFont="1" applyAlignment="1" applyProtection="1">
      <alignment vertical="center"/>
      <protection/>
    </xf>
    <xf numFmtId="0" fontId="92" fillId="0" borderId="0" xfId="0" applyFont="1" applyAlignment="1" applyProtection="1">
      <alignment horizontal="left" vertical="center"/>
      <protection/>
    </xf>
    <xf numFmtId="0" fontId="94" fillId="0" borderId="0" xfId="0" applyFont="1" applyAlignment="1" applyProtection="1">
      <alignment horizontal="left" vertical="center"/>
      <protection/>
    </xf>
    <xf numFmtId="0" fontId="93" fillId="0" borderId="0" xfId="0" applyFont="1" applyAlignment="1" applyProtection="1">
      <alignment horizontal="left" vertical="center"/>
      <protection/>
    </xf>
    <xf numFmtId="0" fontId="93" fillId="0" borderId="0" xfId="0" applyFont="1" applyAlignment="1" applyProtection="1">
      <alignment vertical="center"/>
      <protection/>
    </xf>
    <xf numFmtId="49" fontId="12" fillId="0" borderId="0" xfId="0" applyNumberFormat="1" applyFont="1" applyAlignment="1" applyProtection="1">
      <alignment horizontal="center" vertical="center"/>
      <protection/>
    </xf>
    <xf numFmtId="0" fontId="9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0" fillId="0" borderId="58" xfId="0" applyFont="1" applyBorder="1" applyAlignment="1" applyProtection="1">
      <alignment vertical="center"/>
      <protection/>
    </xf>
    <xf numFmtId="0" fontId="3" fillId="0" borderId="68" xfId="61" applyFont="1" applyFill="1" applyBorder="1" applyAlignment="1" applyProtection="1">
      <alignment vertical="center"/>
      <protection/>
    </xf>
    <xf numFmtId="0" fontId="3" fillId="0" borderId="39" xfId="61" applyFont="1" applyFill="1" applyBorder="1" applyAlignment="1" applyProtection="1">
      <alignment vertical="center"/>
      <protection/>
    </xf>
    <xf numFmtId="0" fontId="3" fillId="0" borderId="83" xfId="61" applyFont="1" applyFill="1" applyBorder="1" applyAlignment="1" applyProtection="1">
      <alignment vertical="center"/>
      <protection/>
    </xf>
    <xf numFmtId="0" fontId="23" fillId="0" borderId="0" xfId="61" applyFont="1" applyFill="1" applyBorder="1" applyAlignment="1">
      <alignment horizontal="left" vertical="center"/>
    </xf>
    <xf numFmtId="0" fontId="23" fillId="0" borderId="57" xfId="61" applyFont="1" applyFill="1" applyBorder="1" applyAlignment="1">
      <alignment horizontal="left" vertical="center"/>
    </xf>
    <xf numFmtId="0" fontId="19" fillId="0" borderId="0" xfId="61" applyFont="1" applyFill="1" applyBorder="1" applyAlignment="1">
      <alignment horizontal="center" vertical="center"/>
    </xf>
    <xf numFmtId="0" fontId="106" fillId="0" borderId="58" xfId="0" applyFont="1" applyFill="1" applyBorder="1" applyAlignment="1">
      <alignment vertical="center"/>
    </xf>
    <xf numFmtId="0" fontId="83" fillId="0" borderId="58" xfId="56" applyFill="1" applyBorder="1" applyAlignment="1">
      <alignment horizontal="left" vertical="center" indent="1"/>
    </xf>
    <xf numFmtId="0" fontId="23" fillId="35" borderId="69" xfId="61" applyFont="1" applyFill="1" applyBorder="1" applyAlignment="1">
      <alignment horizontal="left" vertical="center"/>
    </xf>
    <xf numFmtId="170" fontId="19" fillId="35" borderId="69" xfId="61" applyNumberFormat="1" applyFont="1" applyFill="1" applyBorder="1" applyAlignment="1">
      <alignment horizontal="center" vertical="center"/>
    </xf>
    <xf numFmtId="37" fontId="0" fillId="0" borderId="0" xfId="0" applyNumberFormat="1" applyFont="1" applyFill="1" applyBorder="1" applyAlignment="1" applyProtection="1">
      <alignment vertical="center" shrinkToFit="1"/>
      <protection locked="0"/>
    </xf>
    <xf numFmtId="37" fontId="0" fillId="0" borderId="58" xfId="0" applyNumberFormat="1" applyFont="1" applyFill="1" applyBorder="1" applyAlignment="1" applyProtection="1">
      <alignment vertical="center" shrinkToFit="1"/>
      <protection locked="0"/>
    </xf>
    <xf numFmtId="37" fontId="0" fillId="0" borderId="84" xfId="0" applyNumberFormat="1" applyFont="1" applyFill="1" applyBorder="1" applyAlignment="1" applyProtection="1">
      <alignment vertical="center" shrinkToFit="1"/>
      <protection/>
    </xf>
    <xf numFmtId="0" fontId="107" fillId="0" borderId="51" xfId="0" applyFont="1" applyBorder="1" applyAlignment="1" applyProtection="1">
      <alignment horizontal="center" vertical="center" wrapText="1"/>
      <protection/>
    </xf>
    <xf numFmtId="42" fontId="23" fillId="33" borderId="29" xfId="63" applyNumberFormat="1" applyFont="1" applyFill="1" applyBorder="1" applyAlignment="1">
      <alignment vertical="center" shrinkToFit="1"/>
      <protection/>
    </xf>
    <xf numFmtId="41" fontId="23" fillId="0" borderId="40" xfId="63" applyNumberFormat="1" applyFont="1" applyFill="1" applyBorder="1" applyAlignment="1">
      <alignment vertical="center" shrinkToFit="1"/>
      <protection/>
    </xf>
    <xf numFmtId="0" fontId="96" fillId="0" borderId="70" xfId="0" applyFont="1" applyBorder="1" applyAlignment="1" applyProtection="1">
      <alignment horizontal="center" vertical="center" wrapText="1"/>
      <protection/>
    </xf>
    <xf numFmtId="0" fontId="96" fillId="37" borderId="84" xfId="0" applyFont="1" applyFill="1" applyBorder="1" applyAlignment="1" applyProtection="1">
      <alignment horizontal="center" vertical="center" wrapText="1"/>
      <protection/>
    </xf>
    <xf numFmtId="37" fontId="0" fillId="0" borderId="85" xfId="0" applyNumberFormat="1" applyFont="1" applyFill="1" applyBorder="1" applyAlignment="1" applyProtection="1">
      <alignment vertical="center" shrinkToFit="1"/>
      <protection locked="0"/>
    </xf>
    <xf numFmtId="37" fontId="0" fillId="0" borderId="86" xfId="0" applyNumberFormat="1" applyFont="1" applyFill="1" applyBorder="1" applyAlignment="1" applyProtection="1">
      <alignment vertical="center" shrinkToFit="1"/>
      <protection locked="0"/>
    </xf>
    <xf numFmtId="41" fontId="0" fillId="0" borderId="87" xfId="0" applyNumberFormat="1" applyFont="1" applyFill="1" applyBorder="1" applyAlignment="1" applyProtection="1">
      <alignment vertical="center" shrinkToFit="1"/>
      <protection/>
    </xf>
    <xf numFmtId="0" fontId="5" fillId="0" borderId="0" xfId="61" applyFont="1" applyFill="1" applyAlignment="1" applyProtection="1">
      <alignment vertical="center"/>
      <protection locked="0"/>
    </xf>
    <xf numFmtId="37" fontId="0" fillId="37" borderId="84" xfId="0" applyNumberFormat="1" applyFont="1" applyFill="1" applyBorder="1" applyAlignment="1" applyProtection="1">
      <alignment vertical="center" shrinkToFit="1"/>
      <protection/>
    </xf>
    <xf numFmtId="42" fontId="23" fillId="0" borderId="88" xfId="61" applyNumberFormat="1" applyFont="1" applyFill="1" applyBorder="1" applyAlignment="1">
      <alignment horizontal="center" vertical="center"/>
    </xf>
    <xf numFmtId="0" fontId="23" fillId="35" borderId="69" xfId="61" applyFont="1" applyFill="1" applyBorder="1" applyAlignment="1" applyProtection="1">
      <alignment horizontal="center" vertical="center"/>
      <protection/>
    </xf>
    <xf numFmtId="0" fontId="23" fillId="35" borderId="69" xfId="61" applyFont="1" applyFill="1" applyBorder="1" applyAlignment="1" applyProtection="1">
      <alignment horizontal="center" vertical="center"/>
      <protection locked="0"/>
    </xf>
    <xf numFmtId="0" fontId="23" fillId="35" borderId="89" xfId="61" applyFont="1" applyFill="1" applyBorder="1" applyAlignment="1" applyProtection="1">
      <alignment horizontal="center" vertical="center"/>
      <protection locked="0"/>
    </xf>
    <xf numFmtId="167" fontId="23" fillId="35" borderId="18" xfId="63" applyNumberFormat="1" applyFont="1" applyFill="1" applyBorder="1" applyAlignment="1">
      <alignment horizontal="center" vertical="center" shrinkToFit="1"/>
      <protection/>
    </xf>
    <xf numFmtId="42" fontId="23" fillId="35" borderId="18" xfId="63" applyNumberFormat="1" applyFont="1" applyFill="1" applyBorder="1" applyAlignment="1">
      <alignment vertical="center" shrinkToFit="1"/>
      <protection/>
    </xf>
    <xf numFmtId="41" fontId="23" fillId="35" borderId="18" xfId="63" applyNumberFormat="1" applyFont="1" applyFill="1" applyBorder="1" applyAlignment="1">
      <alignment vertical="center" shrinkToFit="1"/>
      <protection/>
    </xf>
    <xf numFmtId="41" fontId="24" fillId="35" borderId="18" xfId="63" applyNumberFormat="1" applyFont="1" applyFill="1" applyBorder="1" applyAlignment="1">
      <alignment vertical="center" shrinkToFit="1"/>
      <protection/>
    </xf>
    <xf numFmtId="41" fontId="23" fillId="35" borderId="18" xfId="63" applyNumberFormat="1" applyFont="1" applyFill="1" applyBorder="1" applyAlignment="1" applyProtection="1">
      <alignment vertical="center" shrinkToFit="1"/>
      <protection/>
    </xf>
    <xf numFmtId="41" fontId="23" fillId="35" borderId="29" xfId="63" applyNumberFormat="1" applyFont="1" applyFill="1" applyBorder="1" applyAlignment="1" applyProtection="1">
      <alignment shrinkToFit="1"/>
      <protection/>
    </xf>
    <xf numFmtId="41" fontId="24" fillId="35" borderId="29" xfId="63" applyNumberFormat="1" applyFont="1" applyFill="1" applyBorder="1" applyAlignment="1" applyProtection="1">
      <alignment shrinkToFit="1"/>
      <protection/>
    </xf>
    <xf numFmtId="0" fontId="23" fillId="35" borderId="10" xfId="0" applyFont="1" applyFill="1" applyBorder="1" applyAlignment="1" applyProtection="1">
      <alignment horizontal="center" vertical="center"/>
      <protection locked="0"/>
    </xf>
    <xf numFmtId="0" fontId="23" fillId="35" borderId="10" xfId="0" applyFont="1" applyFill="1" applyBorder="1" applyAlignment="1" applyProtection="1">
      <alignment horizontal="left" vertical="center" wrapText="1"/>
      <protection locked="0"/>
    </xf>
    <xf numFmtId="2" fontId="23" fillId="35" borderId="10" xfId="0" applyNumberFormat="1" applyFont="1" applyFill="1" applyBorder="1" applyAlignment="1" applyProtection="1">
      <alignment horizontal="center" vertical="center"/>
      <protection locked="0"/>
    </xf>
    <xf numFmtId="42" fontId="23" fillId="35" borderId="10" xfId="45" applyNumberFormat="1" applyFont="1" applyFill="1" applyBorder="1" applyAlignment="1" applyProtection="1">
      <alignment vertical="center" shrinkToFit="1"/>
      <protection locked="0"/>
    </xf>
    <xf numFmtId="42" fontId="23" fillId="35" borderId="67" xfId="45" applyNumberFormat="1" applyFont="1" applyFill="1" applyBorder="1" applyAlignment="1" applyProtection="1">
      <alignment vertical="center" shrinkToFit="1"/>
      <protection locked="0"/>
    </xf>
    <xf numFmtId="0" fontId="23" fillId="35" borderId="18" xfId="0" applyFont="1" applyFill="1" applyBorder="1" applyAlignment="1" applyProtection="1">
      <alignment horizontal="left" vertical="center" wrapText="1"/>
      <protection locked="0"/>
    </xf>
    <xf numFmtId="2" fontId="23" fillId="35" borderId="18" xfId="0" applyNumberFormat="1" applyFont="1" applyFill="1" applyBorder="1" applyAlignment="1" applyProtection="1">
      <alignment horizontal="center" vertical="center"/>
      <protection locked="0"/>
    </xf>
    <xf numFmtId="0" fontId="23" fillId="35" borderId="18" xfId="0" applyFont="1" applyFill="1" applyBorder="1" applyAlignment="1" applyProtection="1">
      <alignment horizontal="center" vertical="center"/>
      <protection locked="0"/>
    </xf>
    <xf numFmtId="41" fontId="2" fillId="35" borderId="18" xfId="45" applyNumberFormat="1" applyFont="1" applyFill="1" applyBorder="1" applyAlignment="1" applyProtection="1">
      <alignment vertical="center" shrinkToFit="1"/>
      <protection locked="0"/>
    </xf>
    <xf numFmtId="41" fontId="2" fillId="35" borderId="40" xfId="45" applyNumberFormat="1" applyFont="1" applyFill="1" applyBorder="1" applyAlignment="1" applyProtection="1">
      <alignment vertical="center" shrinkToFit="1"/>
      <protection locked="0"/>
    </xf>
    <xf numFmtId="0" fontId="23" fillId="35" borderId="18" xfId="0" applyFont="1" applyFill="1" applyBorder="1" applyAlignment="1" applyProtection="1">
      <alignment vertical="center" wrapText="1"/>
      <protection locked="0"/>
    </xf>
    <xf numFmtId="0" fontId="2" fillId="35" borderId="18" xfId="0" applyFont="1" applyFill="1" applyBorder="1" applyAlignment="1" applyProtection="1">
      <alignment horizontal="center" vertical="center"/>
      <protection locked="0"/>
    </xf>
    <xf numFmtId="0" fontId="2" fillId="35" borderId="18" xfId="0" applyFont="1" applyFill="1" applyBorder="1" applyAlignment="1" applyProtection="1">
      <alignment horizontal="left" vertical="center" wrapText="1"/>
      <protection locked="0"/>
    </xf>
    <xf numFmtId="2" fontId="2" fillId="35" borderId="18" xfId="0" applyNumberFormat="1" applyFont="1" applyFill="1" applyBorder="1" applyAlignment="1" applyProtection="1">
      <alignment horizontal="center" vertical="center"/>
      <protection locked="0"/>
    </xf>
    <xf numFmtId="41" fontId="35" fillId="35" borderId="18" xfId="45" applyNumberFormat="1" applyFont="1" applyFill="1" applyBorder="1" applyAlignment="1" applyProtection="1">
      <alignment vertical="center" shrinkToFit="1"/>
      <protection locked="0"/>
    </xf>
    <xf numFmtId="41" fontId="35" fillId="35" borderId="40" xfId="45" applyNumberFormat="1" applyFont="1" applyFill="1" applyBorder="1" applyAlignment="1" applyProtection="1">
      <alignment vertical="center" shrinkToFit="1"/>
      <protection locked="0"/>
    </xf>
    <xf numFmtId="0" fontId="2" fillId="35" borderId="10" xfId="0" applyFont="1" applyFill="1" applyBorder="1" applyAlignment="1" applyProtection="1">
      <alignment horizontal="center" vertical="center"/>
      <protection locked="0"/>
    </xf>
    <xf numFmtId="42" fontId="23" fillId="35" borderId="18" xfId="63" applyNumberFormat="1" applyFont="1" applyFill="1" applyBorder="1" applyAlignment="1" applyProtection="1">
      <alignment vertical="center" shrinkToFit="1"/>
      <protection locked="0"/>
    </xf>
    <xf numFmtId="0" fontId="2" fillId="35" borderId="10" xfId="0" applyFont="1" applyFill="1" applyBorder="1" applyAlignment="1" applyProtection="1">
      <alignment horizontal="center" vertical="center" wrapText="1" shrinkToFit="1"/>
      <protection locked="0"/>
    </xf>
    <xf numFmtId="43" fontId="2" fillId="35" borderId="40" xfId="0" applyNumberFormat="1" applyFont="1" applyFill="1" applyBorder="1" applyAlignment="1" applyProtection="1">
      <alignment horizontal="center" vertical="center"/>
      <protection locked="0"/>
    </xf>
    <xf numFmtId="41" fontId="2" fillId="35" borderId="18" xfId="45" applyNumberFormat="1" applyFont="1" applyFill="1" applyBorder="1" applyAlignment="1" applyProtection="1">
      <alignment horizontal="right" vertical="center" shrinkToFit="1"/>
      <protection locked="0"/>
    </xf>
    <xf numFmtId="42" fontId="23" fillId="35" borderId="10" xfId="62" applyNumberFormat="1" applyFont="1" applyFill="1" applyBorder="1" applyAlignment="1" applyProtection="1">
      <alignment horizontal="left" vertical="center" shrinkToFit="1"/>
      <protection locked="0"/>
    </xf>
    <xf numFmtId="42" fontId="0" fillId="35" borderId="10" xfId="47" applyNumberFormat="1" applyFont="1" applyFill="1" applyBorder="1" applyAlignment="1" applyProtection="1">
      <alignment horizontal="right" vertical="center" shrinkToFit="1"/>
      <protection locked="0"/>
    </xf>
    <xf numFmtId="41" fontId="0" fillId="35" borderId="18" xfId="47" applyNumberFormat="1" applyFont="1" applyFill="1" applyBorder="1" applyAlignment="1" applyProtection="1">
      <alignment horizontal="right" vertical="center" shrinkToFit="1"/>
      <protection locked="0"/>
    </xf>
    <xf numFmtId="41" fontId="24" fillId="35" borderId="18" xfId="62" applyNumberFormat="1" applyFont="1" applyFill="1" applyBorder="1" applyAlignment="1" applyProtection="1">
      <alignment horizontal="left" vertical="center" shrinkToFit="1"/>
      <protection locked="0"/>
    </xf>
    <xf numFmtId="0" fontId="0" fillId="35" borderId="0" xfId="0" applyFont="1" applyFill="1" applyBorder="1" applyAlignment="1" applyProtection="1">
      <alignment horizontal="center" vertical="center"/>
      <protection locked="0"/>
    </xf>
    <xf numFmtId="42" fontId="0" fillId="35" borderId="0" xfId="0" applyNumberFormat="1" applyFont="1" applyFill="1" applyBorder="1" applyAlignment="1" applyProtection="1">
      <alignment vertical="center" shrinkToFit="1"/>
      <protection locked="0"/>
    </xf>
    <xf numFmtId="10" fontId="0" fillId="35" borderId="0" xfId="0" applyNumberFormat="1" applyFont="1" applyFill="1" applyBorder="1" applyAlignment="1" applyProtection="1">
      <alignment vertical="center" shrinkToFit="1"/>
      <protection locked="0"/>
    </xf>
    <xf numFmtId="37" fontId="0" fillId="35" borderId="90" xfId="0" applyNumberFormat="1" applyFont="1" applyFill="1" applyBorder="1" applyAlignment="1" applyProtection="1">
      <alignment vertical="center" shrinkToFit="1"/>
      <protection locked="0"/>
    </xf>
    <xf numFmtId="37" fontId="0" fillId="35" borderId="84" xfId="0" applyNumberFormat="1" applyFont="1" applyFill="1" applyBorder="1" applyAlignment="1" applyProtection="1">
      <alignment vertical="center" shrinkToFit="1"/>
      <protection locked="0"/>
    </xf>
    <xf numFmtId="37" fontId="0" fillId="35" borderId="91" xfId="0" applyNumberFormat="1" applyFont="1" applyFill="1" applyBorder="1" applyAlignment="1" applyProtection="1">
      <alignment vertical="center" shrinkToFit="1"/>
      <protection locked="0"/>
    </xf>
    <xf numFmtId="41" fontId="0" fillId="35" borderId="74" xfId="0" applyNumberFormat="1" applyFont="1" applyFill="1" applyBorder="1" applyAlignment="1">
      <alignment vertical="center"/>
    </xf>
    <xf numFmtId="41" fontId="0" fillId="35" borderId="65" xfId="0" applyNumberFormat="1" applyFont="1" applyFill="1" applyBorder="1" applyAlignment="1">
      <alignment vertical="center"/>
    </xf>
    <xf numFmtId="169" fontId="0" fillId="35" borderId="67" xfId="0" applyNumberFormat="1" applyFont="1" applyFill="1" applyBorder="1" applyAlignment="1">
      <alignment vertical="center" shrinkToFit="1"/>
    </xf>
    <xf numFmtId="41" fontId="0" fillId="35" borderId="50" xfId="0" applyNumberFormat="1" applyFont="1" applyFill="1" applyBorder="1" applyAlignment="1" quotePrefix="1">
      <alignment horizontal="center" vertical="center"/>
    </xf>
    <xf numFmtId="41" fontId="0" fillId="35" borderId="26" xfId="0" applyNumberFormat="1" applyFont="1" applyFill="1" applyBorder="1" applyAlignment="1" quotePrefix="1">
      <alignment horizontal="center" vertical="center"/>
    </xf>
    <xf numFmtId="169" fontId="0" fillId="35" borderId="40" xfId="0" applyNumberFormat="1" applyFont="1" applyFill="1" applyBorder="1" applyAlignment="1">
      <alignment vertical="center" shrinkToFit="1"/>
    </xf>
    <xf numFmtId="41" fontId="0" fillId="35" borderId="26" xfId="0" applyNumberFormat="1" applyFont="1" applyFill="1" applyBorder="1" applyAlignment="1">
      <alignment horizontal="center" vertical="center"/>
    </xf>
    <xf numFmtId="41" fontId="0" fillId="35" borderId="50" xfId="0" applyNumberFormat="1" applyFont="1" applyFill="1" applyBorder="1" applyAlignment="1">
      <alignment vertical="center"/>
    </xf>
    <xf numFmtId="41" fontId="0" fillId="35" borderId="26" xfId="0" applyNumberFormat="1" applyFont="1" applyFill="1" applyBorder="1" applyAlignment="1">
      <alignment vertical="center"/>
    </xf>
    <xf numFmtId="169" fontId="103" fillId="35" borderId="40" xfId="0" applyNumberFormat="1" applyFont="1" applyFill="1" applyBorder="1" applyAlignment="1">
      <alignment horizontal="center" vertical="center" shrinkToFit="1"/>
    </xf>
    <xf numFmtId="41" fontId="0" fillId="35" borderId="41" xfId="0" applyNumberFormat="1" applyFont="1" applyFill="1" applyBorder="1" applyAlignment="1">
      <alignment vertical="center"/>
    </xf>
    <xf numFmtId="41" fontId="0" fillId="35" borderId="42" xfId="0" applyNumberFormat="1" applyFont="1" applyFill="1" applyBorder="1" applyAlignment="1">
      <alignment vertical="center"/>
    </xf>
    <xf numFmtId="169" fontId="0" fillId="35" borderId="77" xfId="0" applyNumberFormat="1" applyFont="1" applyFill="1" applyBorder="1" applyAlignment="1">
      <alignment vertical="center" shrinkToFit="1"/>
    </xf>
    <xf numFmtId="41" fontId="0" fillId="35" borderId="74" xfId="60" applyNumberFormat="1" applyFont="1" applyFill="1" applyBorder="1" applyAlignment="1">
      <alignment vertical="center"/>
      <protection/>
    </xf>
    <xf numFmtId="41" fontId="107" fillId="35" borderId="65" xfId="60" applyNumberFormat="1" applyFont="1" applyFill="1" applyBorder="1" applyAlignment="1">
      <alignment horizontal="center" vertical="center" wrapText="1"/>
      <protection/>
    </xf>
    <xf numFmtId="10" fontId="0" fillId="35" borderId="67" xfId="0" applyNumberFormat="1" applyFont="1" applyFill="1" applyBorder="1" applyAlignment="1">
      <alignment vertical="center" shrinkToFit="1"/>
    </xf>
    <xf numFmtId="41" fontId="0" fillId="35" borderId="50" xfId="60" applyNumberFormat="1" applyFont="1" applyFill="1" applyBorder="1" applyAlignment="1" quotePrefix="1">
      <alignment horizontal="center" vertical="center"/>
      <protection/>
    </xf>
    <xf numFmtId="10" fontId="0" fillId="35" borderId="40" xfId="0" applyNumberFormat="1" applyFont="1" applyFill="1" applyBorder="1" applyAlignment="1">
      <alignment vertical="center" shrinkToFit="1"/>
    </xf>
    <xf numFmtId="41" fontId="107" fillId="35" borderId="50" xfId="60" applyNumberFormat="1" applyFont="1" applyFill="1" applyBorder="1" applyAlignment="1" quotePrefix="1">
      <alignment horizontal="center" vertical="center"/>
      <protection/>
    </xf>
    <xf numFmtId="0" fontId="0" fillId="35" borderId="40" xfId="0" applyFont="1" applyFill="1" applyBorder="1" applyAlignment="1">
      <alignment vertical="center" shrinkToFit="1"/>
    </xf>
    <xf numFmtId="171" fontId="23" fillId="35" borderId="18" xfId="63" applyNumberFormat="1" applyFont="1" applyFill="1" applyBorder="1" applyAlignment="1">
      <alignment horizontal="center" vertical="center" shrinkToFit="1"/>
      <protection/>
    </xf>
    <xf numFmtId="41" fontId="23" fillId="35" borderId="18" xfId="62" applyNumberFormat="1" applyFont="1" applyFill="1" applyBorder="1" applyAlignment="1" applyProtection="1">
      <alignment horizontal="left" vertical="center" shrinkToFit="1"/>
      <protection locked="0"/>
    </xf>
    <xf numFmtId="42" fontId="13" fillId="35" borderId="29" xfId="0" applyNumberFormat="1" applyFont="1" applyFill="1" applyBorder="1" applyAlignment="1" applyProtection="1">
      <alignment shrinkToFit="1"/>
      <protection/>
    </xf>
    <xf numFmtId="42" fontId="33" fillId="35" borderId="29" xfId="0" applyNumberFormat="1" applyFont="1" applyFill="1" applyBorder="1" applyAlignment="1" applyProtection="1">
      <alignment shrinkToFit="1"/>
      <protection/>
    </xf>
    <xf numFmtId="0" fontId="4" fillId="0" borderId="51" xfId="63" applyFont="1" applyBorder="1" applyAlignment="1">
      <alignment horizontal="center" vertical="center"/>
      <protection/>
    </xf>
    <xf numFmtId="0" fontId="4" fillId="0" borderId="47" xfId="63" applyFont="1" applyBorder="1" applyAlignment="1">
      <alignment horizontal="center" vertical="center"/>
      <protection/>
    </xf>
    <xf numFmtId="0" fontId="19" fillId="0" borderId="0" xfId="61" applyFont="1" applyFill="1" applyBorder="1" applyAlignment="1">
      <alignment horizontal="center" vertical="center"/>
    </xf>
    <xf numFmtId="0" fontId="19" fillId="0" borderId="51" xfId="61" applyFont="1" applyFill="1" applyBorder="1" applyAlignment="1" quotePrefix="1">
      <alignment horizontal="center" vertical="center"/>
    </xf>
    <xf numFmtId="0" fontId="23" fillId="35" borderId="69" xfId="61" applyFont="1" applyFill="1" applyBorder="1" applyAlignment="1" applyProtection="1">
      <alignment horizontal="center" vertical="center"/>
      <protection/>
    </xf>
    <xf numFmtId="0" fontId="23" fillId="35" borderId="51" xfId="61" applyFont="1" applyFill="1" applyBorder="1" applyAlignment="1" applyProtection="1">
      <alignment horizontal="center" vertical="center"/>
      <protection/>
    </xf>
    <xf numFmtId="0" fontId="23" fillId="35" borderId="70" xfId="61" applyFont="1" applyFill="1" applyBorder="1" applyAlignment="1" applyProtection="1">
      <alignment horizontal="center" vertical="center"/>
      <protection/>
    </xf>
    <xf numFmtId="164" fontId="23" fillId="35" borderId="69" xfId="61" applyNumberFormat="1" applyFont="1" applyFill="1" applyBorder="1" applyAlignment="1" applyProtection="1">
      <alignment horizontal="center" vertical="center"/>
      <protection/>
    </xf>
    <xf numFmtId="164" fontId="23" fillId="35" borderId="51" xfId="61" applyNumberFormat="1" applyFont="1" applyFill="1" applyBorder="1" applyAlignment="1" applyProtection="1">
      <alignment horizontal="center" vertical="center"/>
      <protection/>
    </xf>
    <xf numFmtId="164" fontId="23" fillId="35" borderId="70" xfId="61" applyNumberFormat="1" applyFont="1" applyFill="1" applyBorder="1" applyAlignment="1" applyProtection="1">
      <alignment horizontal="center" vertical="center"/>
      <protection/>
    </xf>
    <xf numFmtId="0" fontId="3" fillId="0" borderId="68" xfId="61" applyFont="1" applyFill="1" applyBorder="1" applyAlignment="1" applyProtection="1">
      <alignment vertical="center"/>
      <protection/>
    </xf>
    <xf numFmtId="0" fontId="3" fillId="0" borderId="39" xfId="61" applyFont="1" applyFill="1" applyBorder="1" applyAlignment="1" applyProtection="1">
      <alignment vertical="center"/>
      <protection/>
    </xf>
    <xf numFmtId="0" fontId="3" fillId="0" borderId="83" xfId="61" applyFont="1" applyFill="1" applyBorder="1" applyAlignment="1" applyProtection="1">
      <alignment vertical="center"/>
      <protection/>
    </xf>
    <xf numFmtId="0" fontId="23" fillId="35" borderId="69" xfId="61" applyFont="1" applyFill="1" applyBorder="1" applyAlignment="1" applyProtection="1">
      <alignment horizontal="left" vertical="center"/>
      <protection locked="0"/>
    </xf>
    <xf numFmtId="0" fontId="23" fillId="35" borderId="51" xfId="61" applyFont="1" applyFill="1" applyBorder="1" applyAlignment="1" applyProtection="1">
      <alignment horizontal="left" vertical="center"/>
      <protection locked="0"/>
    </xf>
    <xf numFmtId="0" fontId="23" fillId="35" borderId="70" xfId="61" applyFont="1" applyFill="1" applyBorder="1" applyAlignment="1" applyProtection="1">
      <alignment horizontal="left" vertical="center"/>
      <protection locked="0"/>
    </xf>
    <xf numFmtId="0" fontId="23" fillId="35" borderId="58" xfId="61" applyFont="1" applyFill="1" applyBorder="1" applyAlignment="1" applyProtection="1" quotePrefix="1">
      <alignment horizontal="center" vertical="center"/>
      <protection locked="0"/>
    </xf>
    <xf numFmtId="0" fontId="23" fillId="35" borderId="57" xfId="61" applyFont="1" applyFill="1" applyBorder="1" applyAlignment="1" applyProtection="1" quotePrefix="1">
      <alignment horizontal="center" vertical="center"/>
      <protection locked="0"/>
    </xf>
    <xf numFmtId="0" fontId="23" fillId="35" borderId="69" xfId="61" applyFont="1" applyFill="1" applyBorder="1" applyAlignment="1" applyProtection="1">
      <alignment horizontal="center" vertical="center"/>
      <protection locked="0"/>
    </xf>
    <xf numFmtId="0" fontId="23" fillId="35" borderId="51" xfId="61" applyFont="1" applyFill="1" applyBorder="1" applyAlignment="1" applyProtection="1">
      <alignment horizontal="center" vertical="center"/>
      <protection locked="0"/>
    </xf>
    <xf numFmtId="0" fontId="23" fillId="35" borderId="70" xfId="61" applyFont="1" applyFill="1" applyBorder="1" applyAlignment="1" applyProtection="1">
      <alignment horizontal="center" vertical="center"/>
      <protection locked="0"/>
    </xf>
    <xf numFmtId="165" fontId="23" fillId="35" borderId="69" xfId="61" applyNumberFormat="1" applyFont="1" applyFill="1" applyBorder="1" applyAlignment="1" applyProtection="1">
      <alignment horizontal="center" vertical="center"/>
      <protection/>
    </xf>
    <xf numFmtId="165" fontId="23" fillId="35" borderId="51" xfId="61" applyNumberFormat="1" applyFont="1" applyFill="1" applyBorder="1" applyAlignment="1" applyProtection="1">
      <alignment horizontal="center" vertical="center"/>
      <protection/>
    </xf>
    <xf numFmtId="165" fontId="23" fillId="35" borderId="70" xfId="61" applyNumberFormat="1" applyFont="1" applyFill="1" applyBorder="1" applyAlignment="1" applyProtection="1">
      <alignment horizontal="center" vertical="center"/>
      <protection/>
    </xf>
    <xf numFmtId="0" fontId="23" fillId="35" borderId="58" xfId="61" applyFont="1" applyFill="1" applyBorder="1" applyAlignment="1" applyProtection="1">
      <alignment horizontal="center" vertical="center"/>
      <protection locked="0"/>
    </xf>
    <xf numFmtId="0" fontId="23" fillId="35" borderId="0" xfId="61" applyFont="1" applyFill="1" applyBorder="1" applyAlignment="1" applyProtection="1">
      <alignment horizontal="center" vertical="center"/>
      <protection locked="0"/>
    </xf>
    <xf numFmtId="0" fontId="23" fillId="35" borderId="57" xfId="61" applyFont="1" applyFill="1" applyBorder="1" applyAlignment="1" applyProtection="1">
      <alignment horizontal="center" vertical="center"/>
      <protection locked="0"/>
    </xf>
    <xf numFmtId="170" fontId="23" fillId="35" borderId="69" xfId="61" applyNumberFormat="1" applyFont="1" applyFill="1" applyBorder="1" applyAlignment="1" applyProtection="1">
      <alignment horizontal="center" vertical="center"/>
      <protection locked="0"/>
    </xf>
    <xf numFmtId="170" fontId="23" fillId="35" borderId="51" xfId="61" applyNumberFormat="1" applyFont="1" applyFill="1" applyBorder="1" applyAlignment="1" applyProtection="1">
      <alignment horizontal="center" vertical="center"/>
      <protection locked="0"/>
    </xf>
    <xf numFmtId="170" fontId="23" fillId="35" borderId="70" xfId="61" applyNumberFormat="1" applyFont="1" applyFill="1" applyBorder="1" applyAlignment="1" applyProtection="1">
      <alignment horizontal="center" vertical="center"/>
      <protection locked="0"/>
    </xf>
    <xf numFmtId="0" fontId="0" fillId="0" borderId="5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23" fillId="0" borderId="0" xfId="61" applyFont="1" applyFill="1" applyBorder="1" applyAlignment="1">
      <alignment horizontal="left" vertical="center"/>
    </xf>
    <xf numFmtId="0" fontId="23" fillId="0" borderId="57" xfId="61" applyFont="1" applyFill="1" applyBorder="1" applyAlignment="1">
      <alignment horizontal="left" vertical="center"/>
    </xf>
    <xf numFmtId="170" fontId="5" fillId="0" borderId="0" xfId="61" applyNumberFormat="1" applyFont="1" applyFill="1" applyBorder="1" applyAlignment="1">
      <alignment horizontal="center" vertical="center"/>
    </xf>
    <xf numFmtId="170" fontId="5" fillId="0" borderId="57" xfId="61" applyNumberFormat="1" applyFont="1" applyFill="1" applyBorder="1" applyAlignment="1">
      <alignment horizontal="center" vertical="center"/>
    </xf>
    <xf numFmtId="0" fontId="19" fillId="0" borderId="58" xfId="61" applyFont="1" applyFill="1" applyBorder="1" applyAlignment="1">
      <alignment horizontal="center" vertical="center"/>
    </xf>
    <xf numFmtId="0" fontId="0" fillId="0" borderId="58" xfId="0" applyFont="1" applyFill="1" applyBorder="1" applyAlignment="1">
      <alignment vertical="center" wrapText="1"/>
    </xf>
    <xf numFmtId="0" fontId="0" fillId="0" borderId="0" xfId="0" applyFont="1" applyFill="1" applyBorder="1" applyAlignment="1">
      <alignment vertical="center" wrapText="1"/>
    </xf>
    <xf numFmtId="0" fontId="0" fillId="0" borderId="57" xfId="0" applyFont="1" applyFill="1" applyBorder="1" applyAlignment="1">
      <alignment vertical="center" wrapText="1"/>
    </xf>
    <xf numFmtId="0" fontId="3" fillId="0" borderId="39" xfId="61" applyFont="1" applyFill="1" applyBorder="1" applyAlignment="1" applyProtection="1">
      <alignment horizontal="left" vertical="center"/>
      <protection/>
    </xf>
    <xf numFmtId="0" fontId="3" fillId="0" borderId="83" xfId="61" applyFont="1" applyFill="1" applyBorder="1" applyAlignment="1" applyProtection="1">
      <alignment horizontal="left" vertical="center"/>
      <protection/>
    </xf>
    <xf numFmtId="164" fontId="23" fillId="35" borderId="69" xfId="61" applyNumberFormat="1" applyFont="1" applyFill="1" applyBorder="1" applyAlignment="1" applyProtection="1">
      <alignment horizontal="center" vertical="center"/>
      <protection locked="0"/>
    </xf>
    <xf numFmtId="164" fontId="23" fillId="35" borderId="51" xfId="61" applyNumberFormat="1" applyFont="1" applyFill="1" applyBorder="1" applyAlignment="1" applyProtection="1">
      <alignment horizontal="center" vertical="center"/>
      <protection locked="0"/>
    </xf>
    <xf numFmtId="164" fontId="23" fillId="35" borderId="70" xfId="61" applyNumberFormat="1" applyFont="1" applyFill="1" applyBorder="1" applyAlignment="1" applyProtection="1">
      <alignment horizontal="center" vertical="center"/>
      <protection locked="0"/>
    </xf>
    <xf numFmtId="0" fontId="23" fillId="0" borderId="58" xfId="61" applyFont="1" applyFill="1" applyBorder="1" applyAlignment="1" quotePrefix="1">
      <alignment horizontal="left" vertical="center" wrapText="1"/>
    </xf>
    <xf numFmtId="0" fontId="23" fillId="0" borderId="0" xfId="61" applyFont="1" applyFill="1" applyBorder="1" applyAlignment="1" quotePrefix="1">
      <alignment horizontal="left" vertical="center" wrapText="1"/>
    </xf>
    <xf numFmtId="0" fontId="23" fillId="0" borderId="57" xfId="61" applyFont="1" applyFill="1" applyBorder="1" applyAlignment="1" quotePrefix="1">
      <alignment horizontal="left" vertical="center" wrapText="1"/>
    </xf>
    <xf numFmtId="165" fontId="23" fillId="35" borderId="69" xfId="61" applyNumberFormat="1" applyFont="1" applyFill="1" applyBorder="1" applyAlignment="1" applyProtection="1">
      <alignment horizontal="center" vertical="center"/>
      <protection locked="0"/>
    </xf>
    <xf numFmtId="165" fontId="23" fillId="35" borderId="70" xfId="61" applyNumberFormat="1" applyFont="1" applyFill="1" applyBorder="1" applyAlignment="1" applyProtection="1">
      <alignment horizontal="center" vertical="center"/>
      <protection locked="0"/>
    </xf>
    <xf numFmtId="0" fontId="23" fillId="0" borderId="58" xfId="61" applyFont="1" applyFill="1" applyBorder="1" applyAlignment="1">
      <alignment horizontal="left" vertical="center" wrapText="1"/>
    </xf>
    <xf numFmtId="0" fontId="23" fillId="0" borderId="0" xfId="61" applyFont="1" applyFill="1" applyBorder="1" applyAlignment="1">
      <alignment horizontal="left" vertical="center" wrapText="1"/>
    </xf>
    <xf numFmtId="0" fontId="23" fillId="0" borderId="57" xfId="61" applyFont="1" applyFill="1" applyBorder="1" applyAlignment="1">
      <alignment horizontal="left" vertical="center" wrapText="1"/>
    </xf>
    <xf numFmtId="0" fontId="28" fillId="0" borderId="39" xfId="61" applyFont="1" applyFill="1" applyBorder="1" applyAlignment="1">
      <alignment horizontal="center" vertical="center"/>
    </xf>
    <xf numFmtId="0" fontId="93" fillId="0" borderId="69" xfId="61" applyFont="1" applyFill="1" applyBorder="1" applyAlignment="1">
      <alignment horizontal="center" vertical="center"/>
    </xf>
    <xf numFmtId="0" fontId="93" fillId="0" borderId="51" xfId="61" applyFont="1" applyFill="1" applyBorder="1" applyAlignment="1">
      <alignment horizontal="center" vertical="center"/>
    </xf>
    <xf numFmtId="0" fontId="93" fillId="0" borderId="70" xfId="61" applyFont="1" applyFill="1" applyBorder="1" applyAlignment="1">
      <alignment horizontal="center" vertical="center"/>
    </xf>
    <xf numFmtId="0" fontId="19" fillId="35" borderId="51" xfId="61" applyFont="1" applyFill="1" applyBorder="1" applyAlignment="1">
      <alignment horizontal="center" vertical="center"/>
    </xf>
    <xf numFmtId="0" fontId="23" fillId="35" borderId="51" xfId="61" applyFont="1" applyFill="1" applyBorder="1" applyAlignment="1">
      <alignment vertical="center"/>
    </xf>
    <xf numFmtId="0" fontId="3" fillId="0" borderId="0" xfId="61" applyFont="1" applyFill="1" applyBorder="1" applyAlignment="1">
      <alignment horizontal="center" vertical="center" shrinkToFit="1"/>
    </xf>
    <xf numFmtId="0" fontId="3" fillId="0" borderId="58" xfId="61" applyFont="1" applyFill="1" applyBorder="1" applyAlignment="1">
      <alignment vertical="center"/>
    </xf>
    <xf numFmtId="0" fontId="3" fillId="0" borderId="0" xfId="61" applyFont="1" applyFill="1" applyBorder="1" applyAlignment="1">
      <alignment vertical="center"/>
    </xf>
    <xf numFmtId="42" fontId="3" fillId="0" borderId="0" xfId="61" applyNumberFormat="1" applyFont="1" applyFill="1" applyBorder="1" applyAlignment="1">
      <alignment horizontal="right" vertical="center" shrinkToFit="1"/>
    </xf>
    <xf numFmtId="0" fontId="4" fillId="0" borderId="58" xfId="61" applyFont="1" applyFill="1" applyBorder="1" applyAlignment="1">
      <alignment horizontal="center" vertical="center"/>
    </xf>
    <xf numFmtId="0" fontId="4" fillId="0" borderId="0" xfId="61" applyFont="1" applyFill="1" applyBorder="1" applyAlignment="1">
      <alignment horizontal="center" vertical="center"/>
    </xf>
    <xf numFmtId="0" fontId="4" fillId="0" borderId="57" xfId="61" applyFont="1" applyFill="1" applyBorder="1" applyAlignment="1">
      <alignment horizontal="center" vertical="center"/>
    </xf>
    <xf numFmtId="0" fontId="28" fillId="0" borderId="92" xfId="61" applyFont="1" applyFill="1" applyBorder="1" applyAlignment="1">
      <alignment horizontal="left" vertical="center" wrapText="1"/>
    </xf>
    <xf numFmtId="0" fontId="28" fillId="0" borderId="54" xfId="61" applyFont="1" applyFill="1" applyBorder="1" applyAlignment="1">
      <alignment horizontal="left" vertical="center" wrapText="1"/>
    </xf>
    <xf numFmtId="0" fontId="28" fillId="0" borderId="55" xfId="61" applyFont="1" applyFill="1" applyBorder="1" applyAlignment="1">
      <alignment horizontal="left" vertical="center" wrapText="1"/>
    </xf>
    <xf numFmtId="42" fontId="30" fillId="0" borderId="0" xfId="61" applyNumberFormat="1" applyFont="1" applyFill="1" applyBorder="1" applyAlignment="1">
      <alignment horizontal="right" vertical="center" shrinkToFit="1"/>
    </xf>
    <xf numFmtId="41" fontId="17" fillId="0" borderId="0" xfId="61" applyNumberFormat="1" applyFont="1" applyFill="1" applyBorder="1" applyAlignment="1">
      <alignment vertical="center" shrinkToFit="1"/>
    </xf>
    <xf numFmtId="0" fontId="3" fillId="0" borderId="93" xfId="61" applyFont="1" applyFill="1" applyBorder="1" applyAlignment="1">
      <alignment vertical="center"/>
    </xf>
    <xf numFmtId="0" fontId="3" fillId="0" borderId="94" xfId="61" applyFont="1" applyFill="1" applyBorder="1" applyAlignment="1">
      <alignment vertical="center"/>
    </xf>
    <xf numFmtId="0" fontId="19" fillId="0" borderId="58" xfId="61" applyFont="1" applyFill="1" applyBorder="1" applyAlignment="1">
      <alignment horizontal="center"/>
    </xf>
    <xf numFmtId="0" fontId="19" fillId="0" borderId="0" xfId="61" applyFont="1" applyFill="1" applyBorder="1" applyAlignment="1">
      <alignment horizontal="center"/>
    </xf>
    <xf numFmtId="0" fontId="19" fillId="0" borderId="57" xfId="61" applyFont="1" applyFill="1" applyBorder="1" applyAlignment="1">
      <alignment horizontal="center"/>
    </xf>
    <xf numFmtId="0" fontId="19" fillId="35" borderId="47" xfId="61" applyFont="1" applyFill="1" applyBorder="1" applyAlignment="1">
      <alignment horizontal="center" vertical="center"/>
    </xf>
    <xf numFmtId="0" fontId="23" fillId="35" borderId="18" xfId="63" applyFont="1" applyFill="1" applyBorder="1" applyAlignment="1">
      <alignment vertical="center"/>
      <protection/>
    </xf>
    <xf numFmtId="0" fontId="19" fillId="0" borderId="0" xfId="63" applyFont="1" applyAlignment="1">
      <alignment horizontal="center" vertical="center"/>
      <protection/>
    </xf>
    <xf numFmtId="0" fontId="3" fillId="0" borderId="0" xfId="63" applyFont="1" applyAlignment="1">
      <alignment vertical="center"/>
      <protection/>
    </xf>
    <xf numFmtId="170" fontId="4" fillId="0" borderId="51" xfId="63" applyNumberFormat="1" applyFont="1" applyBorder="1" applyAlignment="1">
      <alignment horizontal="center" vertical="center"/>
      <protection/>
    </xf>
    <xf numFmtId="0" fontId="21" fillId="0" borderId="18" xfId="63" applyFont="1" applyBorder="1" applyAlignment="1">
      <alignment horizontal="center" vertical="center"/>
      <protection/>
    </xf>
    <xf numFmtId="0" fontId="4" fillId="33" borderId="95" xfId="63" applyFont="1" applyFill="1" applyBorder="1" applyAlignment="1">
      <alignment horizontal="center" vertical="center" wrapText="1"/>
      <protection/>
    </xf>
    <xf numFmtId="0" fontId="4" fillId="33" borderId="22" xfId="63" applyFont="1" applyFill="1" applyBorder="1" applyAlignment="1">
      <alignment horizontal="center" vertical="center" wrapText="1"/>
      <protection/>
    </xf>
    <xf numFmtId="0" fontId="4" fillId="33" borderId="96" xfId="63" applyFont="1" applyFill="1" applyBorder="1" applyAlignment="1">
      <alignment horizontal="center" vertical="center" wrapText="1"/>
      <protection/>
    </xf>
    <xf numFmtId="0" fontId="4" fillId="33" borderId="15" xfId="63" applyFont="1" applyFill="1" applyBorder="1" applyAlignment="1">
      <alignment horizontal="center" vertical="center" wrapText="1"/>
      <protection/>
    </xf>
    <xf numFmtId="0" fontId="4" fillId="33" borderId="18" xfId="63" applyFont="1" applyFill="1" applyBorder="1" applyAlignment="1">
      <alignment horizontal="center" vertical="center" wrapText="1"/>
      <protection/>
    </xf>
    <xf numFmtId="0" fontId="4" fillId="33" borderId="20" xfId="63" applyFont="1" applyFill="1" applyBorder="1" applyAlignment="1">
      <alignment horizontal="center" vertical="center" wrapText="1"/>
      <protection/>
    </xf>
    <xf numFmtId="0" fontId="23" fillId="0" borderId="18" xfId="63" applyFont="1" applyBorder="1" applyAlignment="1">
      <alignment vertical="center"/>
      <protection/>
    </xf>
    <xf numFmtId="0" fontId="19" fillId="0" borderId="18" xfId="63" applyFont="1" applyBorder="1" applyAlignment="1">
      <alignment vertical="center"/>
      <protection/>
    </xf>
    <xf numFmtId="0" fontId="4" fillId="0" borderId="26" xfId="63" applyFont="1" applyBorder="1" applyAlignment="1">
      <alignment vertical="center"/>
      <protection/>
    </xf>
    <xf numFmtId="0" fontId="4" fillId="0" borderId="32" xfId="63" applyFont="1" applyBorder="1" applyAlignment="1">
      <alignment vertical="center"/>
      <protection/>
    </xf>
    <xf numFmtId="0" fontId="21" fillId="0" borderId="26" xfId="63" applyFont="1" applyBorder="1" applyAlignment="1">
      <alignment horizontal="center" vertical="center"/>
      <protection/>
    </xf>
    <xf numFmtId="0" fontId="21" fillId="0" borderId="32" xfId="63" applyFont="1" applyBorder="1" applyAlignment="1">
      <alignment horizontal="center" vertical="center"/>
      <protection/>
    </xf>
    <xf numFmtId="0" fontId="19" fillId="0" borderId="18" xfId="63" applyFont="1" applyBorder="1" applyAlignment="1">
      <alignment horizontal="center" vertical="center"/>
      <protection/>
    </xf>
    <xf numFmtId="0" fontId="4" fillId="0" borderId="18" xfId="63" applyFont="1" applyBorder="1" applyAlignment="1">
      <alignment vertical="center"/>
      <protection/>
    </xf>
    <xf numFmtId="0" fontId="25" fillId="0" borderId="59" xfId="63" applyFont="1" applyBorder="1" applyAlignment="1">
      <alignment horizontal="left" vertical="center"/>
      <protection/>
    </xf>
    <xf numFmtId="0" fontId="19" fillId="0" borderId="10" xfId="63" applyFont="1" applyFill="1" applyBorder="1" applyAlignment="1">
      <alignment horizontal="center" vertical="center"/>
      <protection/>
    </xf>
    <xf numFmtId="0" fontId="4" fillId="0" borderId="18" xfId="63" applyFont="1" applyBorder="1" applyAlignment="1">
      <alignment horizontal="center" vertical="center"/>
      <protection/>
    </xf>
    <xf numFmtId="0" fontId="23" fillId="0" borderId="26" xfId="63" applyFont="1" applyBorder="1" applyAlignment="1">
      <alignment vertical="center"/>
      <protection/>
    </xf>
    <xf numFmtId="0" fontId="23" fillId="0" borderId="32" xfId="63" applyFont="1" applyBorder="1" applyAlignment="1">
      <alignment vertical="center"/>
      <protection/>
    </xf>
    <xf numFmtId="0" fontId="92" fillId="0" borderId="0" xfId="63" applyFont="1" applyBorder="1" applyAlignment="1">
      <alignment horizontal="left" vertical="center" wrapText="1"/>
      <protection/>
    </xf>
    <xf numFmtId="0" fontId="4" fillId="0" borderId="47" xfId="63" applyFont="1" applyBorder="1" applyAlignment="1">
      <alignment horizontal="center" vertical="center"/>
      <protection/>
    </xf>
    <xf numFmtId="41" fontId="3" fillId="0" borderId="0" xfId="63" applyNumberFormat="1" applyFont="1" applyAlignment="1">
      <alignment horizontal="center" vertical="center"/>
      <protection/>
    </xf>
    <xf numFmtId="0" fontId="23" fillId="35" borderId="26" xfId="63" applyFont="1" applyFill="1" applyBorder="1" applyAlignment="1" applyProtection="1">
      <alignment vertical="center"/>
      <protection locked="0"/>
    </xf>
    <xf numFmtId="0" fontId="23" fillId="35" borderId="32" xfId="63" applyFont="1" applyFill="1" applyBorder="1" applyAlignment="1" applyProtection="1">
      <alignment vertical="center"/>
      <protection locked="0"/>
    </xf>
    <xf numFmtId="0" fontId="25" fillId="0" borderId="37" xfId="63" applyFont="1" applyBorder="1" applyAlignment="1">
      <alignment horizontal="left" vertical="center"/>
      <protection/>
    </xf>
    <xf numFmtId="0" fontId="25" fillId="0" borderId="38" xfId="63" applyFont="1" applyBorder="1" applyAlignment="1">
      <alignment horizontal="left" vertical="center"/>
      <protection/>
    </xf>
    <xf numFmtId="0" fontId="23" fillId="0" borderId="26" xfId="63" applyFont="1" applyFill="1" applyBorder="1" applyAlignment="1">
      <alignment vertical="center"/>
      <protection/>
    </xf>
    <xf numFmtId="0" fontId="23" fillId="0" borderId="32" xfId="63" applyFont="1" applyFill="1" applyBorder="1" applyAlignment="1">
      <alignment vertical="center"/>
      <protection/>
    </xf>
    <xf numFmtId="0" fontId="19" fillId="0" borderId="26" xfId="63" applyFont="1" applyBorder="1" applyAlignment="1">
      <alignment vertical="center"/>
      <protection/>
    </xf>
    <xf numFmtId="0" fontId="19" fillId="0" borderId="32" xfId="63" applyFont="1" applyBorder="1" applyAlignment="1">
      <alignment vertical="center"/>
      <protection/>
    </xf>
    <xf numFmtId="0" fontId="4" fillId="0" borderId="26" xfId="63" applyFont="1" applyBorder="1" applyAlignment="1">
      <alignment horizontal="center" vertical="center"/>
      <protection/>
    </xf>
    <xf numFmtId="0" fontId="4" fillId="0" borderId="32" xfId="63" applyFont="1" applyBorder="1" applyAlignment="1">
      <alignment horizontal="center" vertical="center"/>
      <protection/>
    </xf>
    <xf numFmtId="0" fontId="19" fillId="0" borderId="26" xfId="63" applyFont="1" applyBorder="1" applyAlignment="1">
      <alignment horizontal="center" vertical="center"/>
      <protection/>
    </xf>
    <xf numFmtId="0" fontId="19" fillId="0" borderId="32" xfId="63" applyFont="1" applyBorder="1" applyAlignment="1">
      <alignment horizontal="center" vertical="center"/>
      <protection/>
    </xf>
    <xf numFmtId="0" fontId="19" fillId="0" borderId="97" xfId="63" applyFont="1" applyBorder="1" applyAlignment="1">
      <alignment horizontal="center" vertical="center"/>
      <protection/>
    </xf>
    <xf numFmtId="0" fontId="19" fillId="0" borderId="98" xfId="63" applyFont="1" applyBorder="1" applyAlignment="1">
      <alignment horizontal="center" vertical="center"/>
      <protection/>
    </xf>
    <xf numFmtId="0" fontId="4" fillId="0" borderId="51" xfId="63" applyFont="1" applyBorder="1" applyAlignment="1">
      <alignment horizontal="center" vertical="center"/>
      <protection/>
    </xf>
    <xf numFmtId="0" fontId="4" fillId="33" borderId="99" xfId="63" applyFont="1" applyFill="1" applyBorder="1" applyAlignment="1">
      <alignment horizontal="center" vertical="center" wrapText="1"/>
      <protection/>
    </xf>
    <xf numFmtId="0" fontId="4" fillId="33" borderId="100" xfId="63" applyFont="1" applyFill="1" applyBorder="1" applyAlignment="1">
      <alignment horizontal="center" vertical="center" wrapText="1"/>
      <protection/>
    </xf>
    <xf numFmtId="0" fontId="4" fillId="33" borderId="101" xfId="63" applyFont="1" applyFill="1" applyBorder="1" applyAlignment="1">
      <alignment horizontal="center" vertical="center" wrapText="1"/>
      <protection/>
    </xf>
    <xf numFmtId="0" fontId="4" fillId="33" borderId="33" xfId="63" applyFont="1" applyFill="1" applyBorder="1" applyAlignment="1">
      <alignment horizontal="center" vertical="center" wrapText="1"/>
      <protection/>
    </xf>
    <xf numFmtId="0" fontId="4" fillId="33" borderId="102" xfId="63" applyFont="1" applyFill="1" applyBorder="1" applyAlignment="1">
      <alignment horizontal="center" vertical="center" wrapText="1"/>
      <protection/>
    </xf>
    <xf numFmtId="0" fontId="4" fillId="33" borderId="34" xfId="63" applyFont="1" applyFill="1" applyBorder="1" applyAlignment="1">
      <alignment horizontal="center" vertical="center" wrapText="1"/>
      <protection/>
    </xf>
    <xf numFmtId="0" fontId="4" fillId="33" borderId="103" xfId="63" applyFont="1" applyFill="1" applyBorder="1" applyAlignment="1">
      <alignment horizontal="center" vertical="center" wrapText="1"/>
      <protection/>
    </xf>
    <xf numFmtId="0" fontId="4" fillId="33" borderId="36" xfId="63" applyFont="1" applyFill="1" applyBorder="1" applyAlignment="1">
      <alignment horizontal="center" vertical="center" wrapText="1"/>
      <protection/>
    </xf>
    <xf numFmtId="0" fontId="4" fillId="33" borderId="104" xfId="63" applyFont="1" applyFill="1" applyBorder="1" applyAlignment="1">
      <alignment horizontal="center" vertical="center" wrapText="1"/>
      <protection/>
    </xf>
    <xf numFmtId="0" fontId="23" fillId="35" borderId="18" xfId="63" applyFont="1" applyFill="1" applyBorder="1" applyAlignment="1" applyProtection="1">
      <alignment vertical="center"/>
      <protection locked="0"/>
    </xf>
    <xf numFmtId="0" fontId="8" fillId="0" borderId="26" xfId="63" applyFont="1" applyBorder="1" applyAlignment="1">
      <alignment vertical="center"/>
      <protection/>
    </xf>
    <xf numFmtId="0" fontId="8" fillId="0" borderId="32" xfId="63" applyFont="1" applyBorder="1" applyAlignment="1">
      <alignment vertical="center"/>
      <protection/>
    </xf>
    <xf numFmtId="0" fontId="23" fillId="0" borderId="18" xfId="63" applyFont="1" applyFill="1" applyBorder="1" applyAlignment="1">
      <alignment vertical="center"/>
      <protection/>
    </xf>
    <xf numFmtId="0" fontId="5" fillId="0" borderId="18" xfId="63" applyFont="1" applyBorder="1" applyAlignment="1">
      <alignment vertical="center"/>
      <protection/>
    </xf>
    <xf numFmtId="0" fontId="19" fillId="0" borderId="10" xfId="63" applyFont="1" applyBorder="1" applyAlignment="1">
      <alignment horizontal="center" vertical="center"/>
      <protection/>
    </xf>
    <xf numFmtId="0" fontId="8" fillId="0" borderId="18" xfId="63" applyFont="1" applyBorder="1" applyAlignment="1">
      <alignment horizontal="center" vertical="center"/>
      <protection/>
    </xf>
    <xf numFmtId="0" fontId="4" fillId="33" borderId="13" xfId="63" applyFont="1" applyFill="1" applyBorder="1" applyAlignment="1">
      <alignment horizontal="center"/>
      <protection/>
    </xf>
    <xf numFmtId="0" fontId="4" fillId="33" borderId="35" xfId="63" applyFont="1" applyFill="1" applyBorder="1" applyAlignment="1">
      <alignment horizontal="center"/>
      <protection/>
    </xf>
    <xf numFmtId="0" fontId="23" fillId="0" borderId="105" xfId="63" applyFont="1" applyBorder="1">
      <alignment/>
      <protection/>
    </xf>
    <xf numFmtId="0" fontId="23" fillId="0" borderId="106" xfId="63" applyFont="1" applyBorder="1">
      <alignment/>
      <protection/>
    </xf>
    <xf numFmtId="0" fontId="23" fillId="0" borderId="107" xfId="63" applyFont="1" applyBorder="1">
      <alignment/>
      <protection/>
    </xf>
    <xf numFmtId="0" fontId="23" fillId="0" borderId="69" xfId="63" applyFont="1" applyBorder="1">
      <alignment/>
      <protection/>
    </xf>
    <xf numFmtId="0" fontId="23" fillId="0" borderId="51" xfId="63" applyFont="1" applyBorder="1">
      <alignment/>
      <protection/>
    </xf>
    <xf numFmtId="0" fontId="23" fillId="0" borderId="80" xfId="63" applyFont="1" applyBorder="1">
      <alignment/>
      <protection/>
    </xf>
    <xf numFmtId="0" fontId="19" fillId="38" borderId="90" xfId="63" applyFont="1" applyFill="1" applyBorder="1" applyAlignment="1">
      <alignment horizontal="center"/>
      <protection/>
    </xf>
    <xf numFmtId="0" fontId="19" fillId="38" borderId="47" xfId="63" applyFont="1" applyFill="1" applyBorder="1" applyAlignment="1">
      <alignment horizontal="center"/>
      <protection/>
    </xf>
    <xf numFmtId="0" fontId="19" fillId="38" borderId="91" xfId="63" applyFont="1" applyFill="1" applyBorder="1" applyAlignment="1">
      <alignment horizontal="center"/>
      <protection/>
    </xf>
    <xf numFmtId="0" fontId="23" fillId="0" borderId="58" xfId="63" applyFont="1" applyBorder="1">
      <alignment/>
      <protection/>
    </xf>
    <xf numFmtId="0" fontId="23" fillId="0" borderId="0" xfId="63" applyFont="1" applyBorder="1">
      <alignment/>
      <protection/>
    </xf>
    <xf numFmtId="0" fontId="23" fillId="0" borderId="103" xfId="63" applyFont="1" applyBorder="1">
      <alignment/>
      <protection/>
    </xf>
    <xf numFmtId="0" fontId="4" fillId="33" borderId="29" xfId="63" applyFont="1" applyFill="1" applyBorder="1" applyAlignment="1">
      <alignment horizontal="center" vertical="center" wrapText="1"/>
      <protection/>
    </xf>
    <xf numFmtId="0" fontId="4" fillId="33" borderId="19" xfId="63" applyFont="1" applyFill="1" applyBorder="1" applyAlignment="1">
      <alignment horizontal="center" vertical="center" wrapText="1"/>
      <protection/>
    </xf>
    <xf numFmtId="0" fontId="13" fillId="0" borderId="0" xfId="0" applyFont="1" applyAlignment="1">
      <alignment/>
    </xf>
    <xf numFmtId="0" fontId="12" fillId="0" borderId="0" xfId="0" applyFont="1" applyAlignment="1">
      <alignment/>
    </xf>
    <xf numFmtId="0" fontId="13" fillId="0" borderId="108" xfId="0" applyFont="1" applyBorder="1" applyAlignment="1" applyProtection="1">
      <alignment vertical="center"/>
      <protection/>
    </xf>
    <xf numFmtId="0" fontId="13" fillId="0" borderId="29" xfId="0" applyFont="1" applyBorder="1" applyAlignment="1" applyProtection="1">
      <alignment vertical="center"/>
      <protection/>
    </xf>
    <xf numFmtId="0" fontId="13" fillId="0" borderId="69" xfId="0" applyFont="1" applyBorder="1" applyAlignment="1" applyProtection="1">
      <alignment/>
      <protection/>
    </xf>
    <xf numFmtId="0" fontId="13" fillId="0" borderId="51" xfId="0" applyFont="1" applyBorder="1" applyAlignment="1" applyProtection="1">
      <alignment/>
      <protection/>
    </xf>
    <xf numFmtId="0" fontId="13" fillId="0" borderId="80" xfId="0" applyFont="1" applyBorder="1" applyAlignment="1" applyProtection="1">
      <alignment/>
      <protection/>
    </xf>
    <xf numFmtId="0" fontId="13" fillId="0" borderId="108" xfId="0" applyFont="1" applyBorder="1" applyAlignment="1" applyProtection="1">
      <alignment/>
      <protection/>
    </xf>
    <xf numFmtId="0" fontId="13" fillId="0" borderId="29" xfId="0" applyFont="1" applyBorder="1" applyAlignment="1" applyProtection="1">
      <alignment/>
      <protection/>
    </xf>
    <xf numFmtId="0" fontId="4" fillId="38" borderId="90" xfId="63" applyFont="1" applyFill="1" applyBorder="1" applyAlignment="1" applyProtection="1">
      <alignment horizontal="center"/>
      <protection/>
    </xf>
    <xf numFmtId="0" fontId="4" fillId="38" borderId="47" xfId="63" applyFont="1" applyFill="1" applyBorder="1" applyAlignment="1" applyProtection="1">
      <alignment horizontal="center"/>
      <protection/>
    </xf>
    <xf numFmtId="0" fontId="4" fillId="38" borderId="91" xfId="63" applyFont="1" applyFill="1" applyBorder="1" applyAlignment="1" applyProtection="1">
      <alignment horizontal="center"/>
      <protection/>
    </xf>
    <xf numFmtId="0" fontId="13" fillId="33" borderId="109" xfId="0" applyFont="1" applyFill="1" applyBorder="1" applyAlignment="1" applyProtection="1">
      <alignment horizontal="center"/>
      <protection/>
    </xf>
    <xf numFmtId="0" fontId="13" fillId="33" borderId="46" xfId="0" applyFont="1" applyFill="1" applyBorder="1" applyAlignment="1" applyProtection="1">
      <alignment horizontal="center"/>
      <protection/>
    </xf>
    <xf numFmtId="0" fontId="92" fillId="0" borderId="0" xfId="0" applyFont="1" applyAlignment="1">
      <alignment vertical="center" wrapText="1"/>
    </xf>
    <xf numFmtId="0" fontId="23" fillId="35" borderId="26" xfId="0" applyFont="1" applyFill="1" applyBorder="1" applyAlignment="1" applyProtection="1">
      <alignment horizontal="left" vertical="center" wrapText="1" shrinkToFit="1"/>
      <protection locked="0"/>
    </xf>
    <xf numFmtId="0" fontId="23" fillId="35" borderId="32" xfId="0" applyFont="1" applyFill="1" applyBorder="1" applyAlignment="1" applyProtection="1">
      <alignment horizontal="left" vertical="center" wrapText="1" shrinkToFit="1"/>
      <protection locked="0"/>
    </xf>
    <xf numFmtId="0" fontId="19" fillId="0" borderId="0" xfId="0" applyFont="1" applyBorder="1" applyAlignment="1">
      <alignment horizontal="center" vertical="center"/>
    </xf>
    <xf numFmtId="0" fontId="3" fillId="0" borderId="0" xfId="0" applyFont="1" applyBorder="1" applyAlignment="1">
      <alignment horizontal="left" vertical="center"/>
    </xf>
    <xf numFmtId="0" fontId="4" fillId="33" borderId="48" xfId="0" applyFont="1" applyFill="1" applyBorder="1" applyAlignment="1">
      <alignment horizontal="center" vertical="center" wrapText="1"/>
    </xf>
    <xf numFmtId="0" fontId="4" fillId="0" borderId="51" xfId="0" applyNumberFormat="1" applyFont="1" applyBorder="1" applyAlignment="1">
      <alignment horizontal="center" vertical="center"/>
    </xf>
    <xf numFmtId="170" fontId="4" fillId="0" borderId="51" xfId="0" applyNumberFormat="1" applyFont="1" applyBorder="1" applyAlignment="1">
      <alignment horizontal="center" vertical="center"/>
    </xf>
    <xf numFmtId="0" fontId="4" fillId="0" borderId="47" xfId="0" applyFont="1" applyBorder="1" applyAlignment="1">
      <alignment horizontal="center" vertical="center"/>
    </xf>
    <xf numFmtId="0" fontId="4" fillId="33" borderId="49" xfId="0" applyFont="1" applyFill="1" applyBorder="1" applyAlignment="1">
      <alignment horizontal="center" vertical="center" wrapText="1"/>
    </xf>
    <xf numFmtId="0" fontId="23" fillId="35" borderId="65" xfId="0" applyFont="1" applyFill="1" applyBorder="1" applyAlignment="1" applyProtection="1">
      <alignment horizontal="left" vertical="center" wrapText="1" shrinkToFit="1"/>
      <protection locked="0"/>
    </xf>
    <xf numFmtId="0" fontId="23" fillId="35" borderId="76" xfId="0" applyFont="1" applyFill="1" applyBorder="1" applyAlignment="1" applyProtection="1">
      <alignment horizontal="left" vertical="center" wrapText="1" shrinkToFit="1"/>
      <protection locked="0"/>
    </xf>
    <xf numFmtId="0" fontId="4" fillId="33" borderId="6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110"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3" xfId="0" applyFont="1" applyFill="1" applyBorder="1" applyAlignment="1">
      <alignment horizontal="center" vertical="center"/>
    </xf>
    <xf numFmtId="0" fontId="4" fillId="33" borderId="92"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104" xfId="0" applyFont="1" applyFill="1" applyBorder="1" applyAlignment="1">
      <alignment horizontal="center" vertical="center"/>
    </xf>
    <xf numFmtId="0" fontId="23" fillId="35" borderId="26" xfId="0" applyFont="1" applyFill="1" applyBorder="1" applyAlignment="1" applyProtection="1">
      <alignment horizontal="center" vertical="center" wrapText="1" shrinkToFit="1"/>
      <protection locked="0"/>
    </xf>
    <xf numFmtId="0" fontId="23" fillId="35" borderId="32" xfId="0" applyFont="1" applyFill="1" applyBorder="1" applyAlignment="1" applyProtection="1">
      <alignment horizontal="center" vertical="center" wrapText="1" shrinkToFit="1"/>
      <protection locked="0"/>
    </xf>
    <xf numFmtId="0" fontId="92" fillId="0" borderId="0" xfId="0" applyFont="1" applyAlignment="1">
      <alignment vertical="center"/>
    </xf>
    <xf numFmtId="0" fontId="2" fillId="35" borderId="26" xfId="0" applyFont="1" applyFill="1" applyBorder="1" applyAlignment="1" applyProtection="1">
      <alignment horizontal="left" vertical="center" wrapText="1" shrinkToFit="1"/>
      <protection locked="0"/>
    </xf>
    <xf numFmtId="0" fontId="2" fillId="35" borderId="32" xfId="0" applyFont="1" applyFill="1" applyBorder="1" applyAlignment="1" applyProtection="1">
      <alignment horizontal="left" vertical="center" wrapText="1" shrinkToFit="1"/>
      <protection locked="0"/>
    </xf>
    <xf numFmtId="0" fontId="23" fillId="35" borderId="26" xfId="0" applyFont="1" applyFill="1" applyBorder="1" applyAlignment="1" applyProtection="1">
      <alignment horizontal="left" vertical="center" wrapText="1"/>
      <protection locked="0"/>
    </xf>
    <xf numFmtId="0" fontId="23" fillId="35" borderId="32" xfId="0" applyFont="1" applyFill="1" applyBorder="1" applyAlignment="1" applyProtection="1">
      <alignment horizontal="left" vertical="center" wrapText="1"/>
      <protection locked="0"/>
    </xf>
    <xf numFmtId="0" fontId="2" fillId="35" borderId="26" xfId="0" applyFont="1" applyFill="1" applyBorder="1" applyAlignment="1" applyProtection="1">
      <alignment horizontal="center" vertical="center" wrapText="1" shrinkToFit="1"/>
      <protection locked="0"/>
    </xf>
    <xf numFmtId="0" fontId="2" fillId="35" borderId="32" xfId="0" applyFont="1" applyFill="1" applyBorder="1" applyAlignment="1" applyProtection="1">
      <alignment horizontal="center" vertical="center" wrapText="1" shrinkToFit="1"/>
      <protection locked="0"/>
    </xf>
    <xf numFmtId="0" fontId="4" fillId="33" borderId="111" xfId="0" applyFont="1" applyFill="1" applyBorder="1" applyAlignment="1" applyProtection="1">
      <alignment horizontal="center" vertical="center"/>
      <protection/>
    </xf>
    <xf numFmtId="0" fontId="4" fillId="33" borderId="110" xfId="0" applyFont="1" applyFill="1" applyBorder="1" applyAlignment="1" applyProtection="1">
      <alignment horizontal="center" vertical="center"/>
      <protection/>
    </xf>
    <xf numFmtId="0" fontId="4" fillId="33" borderId="65" xfId="0" applyFont="1" applyFill="1" applyBorder="1" applyAlignment="1" applyProtection="1">
      <alignment horizontal="center" vertical="center"/>
      <protection/>
    </xf>
    <xf numFmtId="0" fontId="4" fillId="33" borderId="76" xfId="0" applyFont="1" applyFill="1" applyBorder="1" applyAlignment="1" applyProtection="1">
      <alignment horizontal="center" vertical="center"/>
      <protection/>
    </xf>
    <xf numFmtId="0" fontId="4" fillId="33" borderId="112" xfId="0" applyFont="1" applyFill="1" applyBorder="1" applyAlignment="1" applyProtection="1">
      <alignment horizontal="center" vertical="center"/>
      <protection/>
    </xf>
    <xf numFmtId="0" fontId="4" fillId="33" borderId="73" xfId="0" applyFont="1" applyFill="1" applyBorder="1" applyAlignment="1" applyProtection="1">
      <alignment horizontal="center" vertical="center"/>
      <protection/>
    </xf>
    <xf numFmtId="0" fontId="2" fillId="35" borderId="65" xfId="0" applyFont="1" applyFill="1" applyBorder="1" applyAlignment="1" applyProtection="1">
      <alignment horizontal="left" vertical="center" wrapText="1" shrinkToFit="1"/>
      <protection locked="0"/>
    </xf>
    <xf numFmtId="0" fontId="2" fillId="35" borderId="76" xfId="0" applyFont="1" applyFill="1" applyBorder="1" applyAlignment="1" applyProtection="1">
      <alignment horizontal="left" vertical="center" wrapText="1" shrinkToFit="1"/>
      <protection locked="0"/>
    </xf>
    <xf numFmtId="0" fontId="4" fillId="33" borderId="68"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33" borderId="58"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03" xfId="0" applyFont="1" applyFill="1" applyBorder="1" applyAlignment="1" applyProtection="1">
      <alignment horizontal="center" vertical="center"/>
      <protection/>
    </xf>
    <xf numFmtId="0" fontId="4" fillId="33" borderId="92"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 fillId="33" borderId="104"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23" fillId="35" borderId="65" xfId="0" applyFont="1" applyFill="1" applyBorder="1" applyAlignment="1" applyProtection="1">
      <alignment horizontal="left" vertical="center" wrapText="1"/>
      <protection locked="0"/>
    </xf>
    <xf numFmtId="0" fontId="23" fillId="35" borderId="76" xfId="0" applyFont="1" applyFill="1" applyBorder="1" applyAlignment="1" applyProtection="1">
      <alignment horizontal="left" vertical="center" wrapText="1"/>
      <protection locked="0"/>
    </xf>
    <xf numFmtId="0" fontId="19"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47" xfId="0" applyFont="1" applyBorder="1" applyAlignment="1" applyProtection="1">
      <alignment horizontal="center" vertical="center"/>
      <protection/>
    </xf>
    <xf numFmtId="0" fontId="5" fillId="0" borderId="51" xfId="0" applyFont="1" applyBorder="1" applyAlignment="1" applyProtection="1">
      <alignment horizontal="left" vertical="center"/>
      <protection/>
    </xf>
    <xf numFmtId="170" fontId="4" fillId="0" borderId="51" xfId="0" applyNumberFormat="1" applyFont="1" applyBorder="1" applyAlignment="1" applyProtection="1">
      <alignment horizontal="center" vertical="center"/>
      <protection/>
    </xf>
    <xf numFmtId="0" fontId="4" fillId="0" borderId="51" xfId="0" applyNumberFormat="1" applyFont="1" applyBorder="1" applyAlignment="1" applyProtection="1">
      <alignment horizontal="center" vertical="center"/>
      <protection/>
    </xf>
    <xf numFmtId="0" fontId="23" fillId="35" borderId="26" xfId="0" applyFont="1" applyFill="1" applyBorder="1" applyAlignment="1" applyProtection="1">
      <alignment horizontal="center" vertical="center" wrapText="1"/>
      <protection locked="0"/>
    </xf>
    <xf numFmtId="0" fontId="23" fillId="35" borderId="32" xfId="0" applyFont="1" applyFill="1" applyBorder="1" applyAlignment="1" applyProtection="1">
      <alignment horizontal="center" vertical="center" wrapText="1"/>
      <protection locked="0"/>
    </xf>
    <xf numFmtId="0" fontId="4" fillId="33" borderId="71" xfId="0" applyFont="1" applyFill="1" applyBorder="1" applyAlignment="1" applyProtection="1">
      <alignment horizontal="center" vertical="center" wrapText="1"/>
      <protection/>
    </xf>
    <xf numFmtId="0" fontId="4" fillId="33" borderId="67" xfId="0"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0" fontId="23" fillId="0" borderId="42" xfId="0" applyFont="1" applyBorder="1" applyAlignment="1" applyProtection="1">
      <alignment horizontal="left" vertical="center" wrapText="1"/>
      <protection/>
    </xf>
    <xf numFmtId="0" fontId="23" fillId="0" borderId="44" xfId="0" applyFont="1" applyBorder="1" applyAlignment="1" applyProtection="1">
      <alignment horizontal="left" vertical="center" wrapText="1"/>
      <protection/>
    </xf>
    <xf numFmtId="0" fontId="2" fillId="36" borderId="42" xfId="0" applyFont="1" applyFill="1" applyBorder="1" applyAlignment="1" applyProtection="1">
      <alignment horizontal="left" vertical="center"/>
      <protection/>
    </xf>
    <xf numFmtId="0" fontId="2" fillId="36" borderId="44" xfId="0" applyFont="1" applyFill="1" applyBorder="1" applyAlignment="1" applyProtection="1">
      <alignment horizontal="left" vertical="center"/>
      <protection/>
    </xf>
    <xf numFmtId="0" fontId="3" fillId="0" borderId="0" xfId="62" applyFont="1" applyAlignment="1" applyProtection="1">
      <alignment horizontal="left" vertical="center"/>
      <protection/>
    </xf>
    <xf numFmtId="0" fontId="23" fillId="35" borderId="26" xfId="62" applyFont="1" applyFill="1" applyBorder="1" applyAlignment="1" applyProtection="1">
      <alignment horizontal="left" vertical="center"/>
      <protection locked="0"/>
    </xf>
    <xf numFmtId="0" fontId="23" fillId="35" borderId="113" xfId="62" applyFont="1" applyFill="1" applyBorder="1" applyAlignment="1" applyProtection="1">
      <alignment horizontal="left" vertical="center"/>
      <protection locked="0"/>
    </xf>
    <xf numFmtId="0" fontId="23" fillId="35" borderId="32" xfId="62" applyFont="1" applyFill="1" applyBorder="1" applyAlignment="1" applyProtection="1">
      <alignment horizontal="left" vertical="center"/>
      <protection locked="0"/>
    </xf>
    <xf numFmtId="0" fontId="19" fillId="0" borderId="42" xfId="62" applyFont="1" applyBorder="1" applyAlignment="1" applyProtection="1">
      <alignment horizontal="left" vertical="center"/>
      <protection/>
    </xf>
    <xf numFmtId="0" fontId="19" fillId="0" borderId="43" xfId="62" applyFont="1" applyBorder="1" applyAlignment="1" applyProtection="1">
      <alignment horizontal="left" vertical="center"/>
      <protection/>
    </xf>
    <xf numFmtId="0" fontId="19" fillId="0" borderId="44" xfId="62" applyFont="1" applyBorder="1" applyAlignment="1" applyProtection="1">
      <alignment horizontal="left" vertical="center"/>
      <protection/>
    </xf>
    <xf numFmtId="0" fontId="41" fillId="35" borderId="26" xfId="62" applyFont="1" applyFill="1" applyBorder="1" applyAlignment="1" applyProtection="1">
      <alignment horizontal="left" vertical="center"/>
      <protection locked="0"/>
    </xf>
    <xf numFmtId="0" fontId="41" fillId="35" borderId="113" xfId="62" applyFont="1" applyFill="1" applyBorder="1" applyAlignment="1" applyProtection="1">
      <alignment horizontal="left" vertical="center"/>
      <protection locked="0"/>
    </xf>
    <xf numFmtId="0" fontId="41" fillId="35" borderId="32" xfId="62" applyFont="1" applyFill="1" applyBorder="1" applyAlignment="1" applyProtection="1">
      <alignment horizontal="left" vertical="center"/>
      <protection locked="0"/>
    </xf>
    <xf numFmtId="0" fontId="23" fillId="0" borderId="26" xfId="62" applyFont="1" applyFill="1" applyBorder="1" applyAlignment="1" applyProtection="1">
      <alignment horizontal="left" vertical="center" indent="1"/>
      <protection/>
    </xf>
    <xf numFmtId="0" fontId="23" fillId="0" borderId="113" xfId="62" applyFont="1" applyFill="1" applyBorder="1" applyAlignment="1" applyProtection="1">
      <alignment horizontal="left" vertical="center" indent="1"/>
      <protection/>
    </xf>
    <xf numFmtId="0" fontId="23" fillId="0" borderId="32" xfId="62" applyFont="1" applyFill="1" applyBorder="1" applyAlignment="1" applyProtection="1">
      <alignment horizontal="left" vertical="center" indent="1"/>
      <protection/>
    </xf>
    <xf numFmtId="0" fontId="23" fillId="35" borderId="97" xfId="62" applyFont="1" applyFill="1" applyBorder="1" applyAlignment="1" applyProtection="1">
      <alignment horizontal="left" vertical="center"/>
      <protection locked="0"/>
    </xf>
    <xf numFmtId="0" fontId="23" fillId="35" borderId="114" xfId="62" applyFont="1" applyFill="1" applyBorder="1" applyAlignment="1" applyProtection="1">
      <alignment horizontal="left" vertical="center"/>
      <protection locked="0"/>
    </xf>
    <xf numFmtId="0" fontId="23" fillId="35" borderId="98" xfId="62" applyFont="1" applyFill="1" applyBorder="1" applyAlignment="1" applyProtection="1">
      <alignment horizontal="left" vertical="center"/>
      <protection locked="0"/>
    </xf>
    <xf numFmtId="0" fontId="19" fillId="0" borderId="0" xfId="62" applyFont="1" applyBorder="1" applyAlignment="1" applyProtection="1">
      <alignment horizontal="center" vertical="center"/>
      <protection/>
    </xf>
    <xf numFmtId="0" fontId="23" fillId="0" borderId="26" xfId="62" applyFont="1" applyFill="1" applyBorder="1" applyAlignment="1" applyProtection="1">
      <alignment horizontal="left" vertical="center"/>
      <protection/>
    </xf>
    <xf numFmtId="0" fontId="23" fillId="0" borderId="113" xfId="62" applyFont="1" applyFill="1" applyBorder="1" applyAlignment="1" applyProtection="1">
      <alignment horizontal="left" vertical="center"/>
      <protection/>
    </xf>
    <xf numFmtId="0" fontId="23" fillId="0" borderId="32" xfId="62" applyFont="1" applyFill="1" applyBorder="1" applyAlignment="1" applyProtection="1">
      <alignment horizontal="left" vertical="center"/>
      <protection/>
    </xf>
    <xf numFmtId="0" fontId="3" fillId="33" borderId="65" xfId="62" applyFont="1" applyFill="1" applyBorder="1" applyAlignment="1" applyProtection="1">
      <alignment horizontal="center" vertical="center"/>
      <protection/>
    </xf>
    <xf numFmtId="0" fontId="3" fillId="33" borderId="75" xfId="62" applyFont="1" applyFill="1" applyBorder="1" applyAlignment="1" applyProtection="1">
      <alignment horizontal="center" vertical="center"/>
      <protection/>
    </xf>
    <xf numFmtId="0" fontId="3" fillId="33" borderId="76" xfId="62" applyFont="1" applyFill="1" applyBorder="1" applyAlignment="1" applyProtection="1">
      <alignment horizontal="center" vertical="center"/>
      <protection/>
    </xf>
    <xf numFmtId="0" fontId="4" fillId="33" borderId="112" xfId="62" applyFont="1" applyFill="1" applyBorder="1" applyAlignment="1" applyProtection="1">
      <alignment horizontal="center" vertical="center"/>
      <protection/>
    </xf>
    <xf numFmtId="0" fontId="4" fillId="33" borderId="115" xfId="62" applyFont="1" applyFill="1" applyBorder="1" applyAlignment="1" applyProtection="1">
      <alignment horizontal="center" vertical="center"/>
      <protection/>
    </xf>
    <xf numFmtId="0" fontId="4" fillId="33" borderId="73" xfId="62" applyFont="1" applyFill="1" applyBorder="1" applyAlignment="1" applyProtection="1">
      <alignment horizontal="center" vertical="center"/>
      <protection/>
    </xf>
    <xf numFmtId="0" fontId="23" fillId="0" borderId="97" xfId="62" applyFont="1" applyFill="1" applyBorder="1" applyAlignment="1" applyProtection="1">
      <alignment horizontal="left" vertical="center"/>
      <protection/>
    </xf>
    <xf numFmtId="0" fontId="23" fillId="0" borderId="114" xfId="62" applyFont="1" applyFill="1" applyBorder="1" applyAlignment="1" applyProtection="1">
      <alignment horizontal="left" vertical="center"/>
      <protection/>
    </xf>
    <xf numFmtId="0" fontId="23" fillId="0" borderId="98" xfId="62" applyFont="1" applyFill="1" applyBorder="1" applyAlignment="1" applyProtection="1">
      <alignment horizontal="left" vertical="center"/>
      <protection/>
    </xf>
    <xf numFmtId="10" fontId="23" fillId="35" borderId="26" xfId="62" applyNumberFormat="1" applyFont="1" applyFill="1" applyBorder="1" applyAlignment="1" applyProtection="1">
      <alignment horizontal="left" vertical="center"/>
      <protection locked="0"/>
    </xf>
    <xf numFmtId="10" fontId="23" fillId="35" borderId="113" xfId="62" applyNumberFormat="1" applyFont="1" applyFill="1" applyBorder="1" applyAlignment="1" applyProtection="1">
      <alignment horizontal="left" vertical="center"/>
      <protection locked="0"/>
    </xf>
    <xf numFmtId="10" fontId="23" fillId="35" borderId="32" xfId="62" applyNumberFormat="1" applyFont="1" applyFill="1" applyBorder="1" applyAlignment="1" applyProtection="1">
      <alignment horizontal="left" vertical="center"/>
      <protection locked="0"/>
    </xf>
    <xf numFmtId="0" fontId="3" fillId="33" borderId="116" xfId="62" applyFont="1" applyFill="1" applyBorder="1" applyAlignment="1" applyProtection="1">
      <alignment horizontal="center" vertical="center"/>
      <protection/>
    </xf>
    <xf numFmtId="0" fontId="3" fillId="33" borderId="117" xfId="62" applyFont="1" applyFill="1" applyBorder="1" applyAlignment="1" applyProtection="1">
      <alignment horizontal="center" vertical="center"/>
      <protection/>
    </xf>
    <xf numFmtId="0" fontId="3" fillId="33" borderId="118" xfId="62" applyFont="1" applyFill="1" applyBorder="1" applyAlignment="1" applyProtection="1">
      <alignment horizontal="center" vertical="center"/>
      <protection/>
    </xf>
    <xf numFmtId="0" fontId="19" fillId="0" borderId="0" xfId="0" applyFont="1" applyBorder="1" applyAlignment="1" applyProtection="1">
      <alignment horizontal="left" vertical="center"/>
      <protection/>
    </xf>
    <xf numFmtId="41" fontId="103" fillId="0" borderId="0" xfId="0" applyNumberFormat="1" applyFont="1" applyAlignment="1" applyProtection="1">
      <alignment horizontal="center" vertical="center"/>
      <protection/>
    </xf>
    <xf numFmtId="170" fontId="4" fillId="0" borderId="51" xfId="0" applyNumberFormat="1" applyFont="1" applyBorder="1" applyAlignment="1" applyProtection="1">
      <alignment horizontal="center" vertical="center" wrapText="1"/>
      <protection/>
    </xf>
    <xf numFmtId="0" fontId="19" fillId="33" borderId="39" xfId="0" applyFont="1" applyFill="1" applyBorder="1" applyAlignment="1" applyProtection="1">
      <alignment horizontal="center" vertical="center"/>
      <protection/>
    </xf>
    <xf numFmtId="0" fontId="19" fillId="33" borderId="83"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96" fillId="0" borderId="51"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wrapText="1"/>
      <protection/>
    </xf>
    <xf numFmtId="41" fontId="0" fillId="0" borderId="0" xfId="0" applyNumberFormat="1" applyFont="1" applyFill="1" applyBorder="1" applyAlignment="1" applyProtection="1">
      <alignment vertical="center"/>
      <protection/>
    </xf>
    <xf numFmtId="0" fontId="103" fillId="0" borderId="90" xfId="0" applyFont="1" applyFill="1" applyBorder="1" applyAlignment="1" applyProtection="1">
      <alignment horizontal="center" vertical="center"/>
      <protection/>
    </xf>
    <xf numFmtId="0" fontId="103" fillId="0" borderId="47" xfId="0" applyFont="1" applyFill="1" applyBorder="1" applyAlignment="1" applyProtection="1">
      <alignment horizontal="center" vertical="center"/>
      <protection/>
    </xf>
    <xf numFmtId="0" fontId="103" fillId="0" borderId="91" xfId="0" applyFont="1" applyFill="1" applyBorder="1" applyAlignment="1" applyProtection="1">
      <alignment horizontal="center" vertical="center"/>
      <protection/>
    </xf>
    <xf numFmtId="41" fontId="103" fillId="0" borderId="0" xfId="0" applyNumberFormat="1" applyFont="1" applyFill="1" applyBorder="1" applyAlignment="1" applyProtection="1">
      <alignment horizontal="left" vertical="center"/>
      <protection/>
    </xf>
    <xf numFmtId="41" fontId="0" fillId="0" borderId="51" xfId="0" applyNumberFormat="1" applyFont="1" applyBorder="1" applyAlignment="1" applyProtection="1">
      <alignment vertical="center"/>
      <protection/>
    </xf>
    <xf numFmtId="41" fontId="0" fillId="0" borderId="0" xfId="0" applyNumberFormat="1" applyFont="1" applyBorder="1" applyAlignment="1" applyProtection="1">
      <alignment vertical="center"/>
      <protection/>
    </xf>
    <xf numFmtId="41" fontId="103" fillId="33" borderId="39" xfId="0" applyNumberFormat="1" applyFont="1" applyFill="1" applyBorder="1" applyAlignment="1" applyProtection="1">
      <alignment horizontal="center" vertical="center"/>
      <protection/>
    </xf>
    <xf numFmtId="41" fontId="103" fillId="33" borderId="83" xfId="0" applyNumberFormat="1" applyFont="1" applyFill="1" applyBorder="1" applyAlignment="1" applyProtection="1">
      <alignment horizontal="center" vertical="center"/>
      <protection/>
    </xf>
    <xf numFmtId="0" fontId="103" fillId="0" borderId="0" xfId="0" applyFont="1" applyFill="1" applyBorder="1" applyAlignment="1" applyProtection="1">
      <alignment horizontal="right" vertical="top"/>
      <protection/>
    </xf>
    <xf numFmtId="41" fontId="0" fillId="35" borderId="119" xfId="0" applyNumberFormat="1" applyFont="1" applyFill="1" applyBorder="1" applyAlignment="1">
      <alignment horizontal="center" vertical="center"/>
    </xf>
    <xf numFmtId="41" fontId="0" fillId="35" borderId="113" xfId="0" applyNumberFormat="1" applyFont="1" applyFill="1" applyBorder="1" applyAlignment="1">
      <alignment horizontal="center" vertical="center"/>
    </xf>
    <xf numFmtId="41" fontId="0" fillId="35" borderId="32" xfId="0" applyNumberFormat="1" applyFont="1" applyFill="1" applyBorder="1" applyAlignment="1">
      <alignment horizontal="center" vertical="center"/>
    </xf>
    <xf numFmtId="41" fontId="0" fillId="35" borderId="120" xfId="0" applyNumberFormat="1" applyFont="1" applyFill="1" applyBorder="1" applyAlignment="1">
      <alignment horizontal="center" vertical="center"/>
    </xf>
    <xf numFmtId="41" fontId="0" fillId="35" borderId="43" xfId="0" applyNumberFormat="1" applyFont="1" applyFill="1" applyBorder="1" applyAlignment="1">
      <alignment horizontal="center" vertical="center"/>
    </xf>
    <xf numFmtId="41" fontId="0" fillId="35" borderId="44" xfId="0" applyNumberFormat="1" applyFont="1" applyFill="1" applyBorder="1" applyAlignment="1">
      <alignment horizontal="center" vertical="center"/>
    </xf>
    <xf numFmtId="41" fontId="0" fillId="35" borderId="120" xfId="0" applyNumberFormat="1" applyFont="1" applyFill="1" applyBorder="1" applyAlignment="1">
      <alignment horizontal="left" vertical="center"/>
    </xf>
    <xf numFmtId="41" fontId="0" fillId="35" borderId="43" xfId="0" applyNumberFormat="1" applyFont="1" applyFill="1" applyBorder="1" applyAlignment="1">
      <alignment horizontal="left" vertical="center"/>
    </xf>
    <xf numFmtId="41" fontId="0" fillId="35" borderId="121" xfId="0" applyNumberFormat="1" applyFont="1" applyFill="1" applyBorder="1" applyAlignment="1">
      <alignment horizontal="left" vertical="center"/>
    </xf>
    <xf numFmtId="41" fontId="0" fillId="35" borderId="81" xfId="0" applyNumberFormat="1" applyFont="1" applyFill="1" applyBorder="1" applyAlignment="1">
      <alignment horizontal="center" vertical="center"/>
    </xf>
    <xf numFmtId="41" fontId="95" fillId="0" borderId="51" xfId="0" applyNumberFormat="1" applyFont="1" applyFill="1" applyBorder="1" applyAlignment="1">
      <alignment horizontal="center" vertical="center"/>
    </xf>
    <xf numFmtId="41" fontId="0" fillId="35" borderId="119" xfId="0" applyNumberFormat="1" applyFont="1" applyFill="1" applyBorder="1" applyAlignment="1" quotePrefix="1">
      <alignment horizontal="center" vertical="center"/>
    </xf>
    <xf numFmtId="41" fontId="0" fillId="35" borderId="81" xfId="0" applyNumberFormat="1" applyFont="1" applyFill="1" applyBorder="1" applyAlignment="1" quotePrefix="1">
      <alignment horizontal="center" vertical="center"/>
    </xf>
    <xf numFmtId="41" fontId="0" fillId="35" borderId="121" xfId="0" applyNumberFormat="1" applyFont="1" applyFill="1" applyBorder="1" applyAlignment="1">
      <alignment horizontal="center" vertical="center"/>
    </xf>
    <xf numFmtId="0" fontId="95" fillId="33" borderId="93" xfId="0" applyFont="1" applyFill="1" applyBorder="1" applyAlignment="1">
      <alignment horizontal="center" vertical="center"/>
    </xf>
    <xf numFmtId="0" fontId="95" fillId="33" borderId="94" xfId="0" applyFont="1" applyFill="1" applyBorder="1" applyAlignment="1">
      <alignment horizontal="center" vertical="center"/>
    </xf>
    <xf numFmtId="0" fontId="95" fillId="33" borderId="122" xfId="0" applyFont="1" applyFill="1" applyBorder="1" applyAlignment="1">
      <alignment horizontal="center" vertical="center"/>
    </xf>
    <xf numFmtId="41" fontId="95" fillId="33" borderId="93" xfId="0" applyNumberFormat="1" applyFont="1" applyFill="1" applyBorder="1" applyAlignment="1">
      <alignment horizontal="center" vertical="center"/>
    </xf>
    <xf numFmtId="41" fontId="95" fillId="33" borderId="122" xfId="0" applyNumberFormat="1" applyFont="1" applyFill="1" applyBorder="1" applyAlignment="1">
      <alignment horizontal="center" vertical="center"/>
    </xf>
    <xf numFmtId="41" fontId="0" fillId="35" borderId="123" xfId="0" applyNumberFormat="1" applyFont="1" applyFill="1" applyBorder="1" applyAlignment="1" quotePrefix="1">
      <alignment horizontal="center" vertical="center"/>
    </xf>
    <xf numFmtId="41" fontId="0" fillId="35" borderId="124" xfId="0" applyNumberFormat="1" applyFont="1" applyFill="1" applyBorder="1" applyAlignment="1" quotePrefix="1">
      <alignment horizontal="center" vertical="center"/>
    </xf>
    <xf numFmtId="41" fontId="0" fillId="35" borderId="123" xfId="0" applyNumberFormat="1" applyFont="1" applyFill="1" applyBorder="1" applyAlignment="1">
      <alignment horizontal="center" vertical="center"/>
    </xf>
    <xf numFmtId="41" fontId="0" fillId="35" borderId="114" xfId="0" applyNumberFormat="1" applyFont="1" applyFill="1" applyBorder="1" applyAlignment="1">
      <alignment horizontal="center" vertical="center"/>
    </xf>
    <xf numFmtId="41" fontId="0" fillId="35" borderId="124" xfId="0" applyNumberFormat="1" applyFont="1" applyFill="1" applyBorder="1" applyAlignment="1">
      <alignment horizontal="center" vertical="center"/>
    </xf>
    <xf numFmtId="41" fontId="103" fillId="0" borderId="0" xfId="0" applyNumberFormat="1" applyFont="1" applyAlignment="1">
      <alignment horizontal="center" vertical="center"/>
    </xf>
    <xf numFmtId="0" fontId="95" fillId="0" borderId="0" xfId="0" applyFont="1" applyBorder="1" applyAlignment="1">
      <alignment horizontal="center" vertical="center"/>
    </xf>
    <xf numFmtId="170" fontId="4" fillId="0" borderId="51" xfId="0" applyNumberFormat="1" applyFont="1" applyBorder="1" applyAlignment="1">
      <alignment horizontal="center" vertical="center" wrapText="1"/>
    </xf>
    <xf numFmtId="0" fontId="12" fillId="0" borderId="0" xfId="0" applyFont="1" applyBorder="1" applyAlignment="1">
      <alignment horizontal="left" vertical="center"/>
    </xf>
    <xf numFmtId="0" fontId="95" fillId="33" borderId="125" xfId="0" applyFont="1" applyFill="1" applyBorder="1" applyAlignment="1">
      <alignment horizontal="center" vertical="center"/>
    </xf>
    <xf numFmtId="41" fontId="107" fillId="35" borderId="119" xfId="60" applyNumberFormat="1" applyFont="1" applyFill="1" applyBorder="1" applyAlignment="1">
      <alignment horizontal="left" vertical="center" wrapText="1"/>
      <protection/>
    </xf>
    <xf numFmtId="41" fontId="107" fillId="35" borderId="113" xfId="60" applyNumberFormat="1" applyFont="1" applyFill="1" applyBorder="1" applyAlignment="1">
      <alignment horizontal="left" vertical="center" wrapText="1"/>
      <protection/>
    </xf>
    <xf numFmtId="41" fontId="107" fillId="35" borderId="32" xfId="60" applyNumberFormat="1" applyFont="1" applyFill="1" applyBorder="1" applyAlignment="1">
      <alignment horizontal="left" vertical="center" wrapText="1"/>
      <protection/>
    </xf>
    <xf numFmtId="41" fontId="107" fillId="35" borderId="119" xfId="60" applyNumberFormat="1" applyFont="1" applyFill="1" applyBorder="1" applyAlignment="1">
      <alignment horizontal="left" vertical="center"/>
      <protection/>
    </xf>
    <xf numFmtId="41" fontId="107" fillId="35" borderId="113" xfId="60" applyNumberFormat="1" applyFont="1" applyFill="1" applyBorder="1" applyAlignment="1">
      <alignment horizontal="left" vertical="center"/>
      <protection/>
    </xf>
    <xf numFmtId="41" fontId="107" fillId="35" borderId="32" xfId="60" applyNumberFormat="1" applyFont="1" applyFill="1" applyBorder="1" applyAlignment="1">
      <alignment horizontal="lef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2" xfId="61"/>
    <cellStyle name="Normal 3" xfId="62"/>
    <cellStyle name="Normal_S10-1(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561975</xdr:colOff>
      <xdr:row>1</xdr:row>
      <xdr:rowOff>152400</xdr:rowOff>
    </xdr:from>
    <xdr:ext cx="228600" cy="285750"/>
    <xdr:sp fLocksText="0">
      <xdr:nvSpPr>
        <xdr:cNvPr id="1" name="TextBox 2"/>
        <xdr:cNvSpPr txBox="1">
          <a:spLocks noChangeArrowheads="1"/>
        </xdr:cNvSpPr>
      </xdr:nvSpPr>
      <xdr:spPr>
        <a:xfrm>
          <a:off x="8410575" y="381000"/>
          <a:ext cx="2286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1343025</xdr:colOff>
      <xdr:row>3</xdr:row>
      <xdr:rowOff>0</xdr:rowOff>
    </xdr:from>
    <xdr:ext cx="7439025" cy="2457450"/>
    <xdr:sp>
      <xdr:nvSpPr>
        <xdr:cNvPr id="2" name="Rectangle 1"/>
        <xdr:cNvSpPr>
          <a:spLocks/>
        </xdr:cNvSpPr>
      </xdr:nvSpPr>
      <xdr:spPr>
        <a:xfrm>
          <a:off x="1343025" y="685800"/>
          <a:ext cx="7439025"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1362075</xdr:colOff>
      <xdr:row>3</xdr:row>
      <xdr:rowOff>9525</xdr:rowOff>
    </xdr:from>
    <xdr:ext cx="7439025" cy="2428875"/>
    <xdr:sp>
      <xdr:nvSpPr>
        <xdr:cNvPr id="3" name="Rectangle 1"/>
        <xdr:cNvSpPr>
          <a:spLocks/>
        </xdr:cNvSpPr>
      </xdr:nvSpPr>
      <xdr:spPr>
        <a:xfrm>
          <a:off x="1362075" y="695325"/>
          <a:ext cx="7439025"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CAGEMTAdmin@hca.w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65"/>
  <sheetViews>
    <sheetView showGridLines="0" tabSelected="1" zoomScaleSheetLayoutView="80" zoomScalePageLayoutView="80" workbookViewId="0" topLeftCell="A1">
      <selection activeCell="A5" sqref="A5:C5"/>
    </sheetView>
  </sheetViews>
  <sheetFormatPr defaultColWidth="8.5546875" defaultRowHeight="15"/>
  <cols>
    <col min="1" max="1" width="49.6640625" style="10" customWidth="1"/>
    <col min="2" max="2" width="8.21484375" style="7" customWidth="1"/>
    <col min="3" max="3" width="7.4453125" style="7" customWidth="1"/>
    <col min="4" max="4" width="10.77734375" style="7" customWidth="1"/>
    <col min="5" max="5" width="7.6640625" style="7" customWidth="1"/>
    <col min="6" max="6" width="7.77734375" style="7" customWidth="1"/>
    <col min="7" max="7" width="8.10546875" style="7" customWidth="1"/>
    <col min="8" max="8" width="10.77734375" style="7" customWidth="1"/>
    <col min="9" max="11" width="8.5546875" style="7" customWidth="1"/>
    <col min="12" max="13" width="8.5546875" style="8" customWidth="1"/>
    <col min="14" max="15" width="9.77734375" style="9" customWidth="1"/>
    <col min="16" max="16" width="8.5546875" style="8" customWidth="1"/>
    <col min="17" max="16384" width="8.5546875" style="7" customWidth="1"/>
  </cols>
  <sheetData>
    <row r="1" spans="1:8" ht="18" customHeight="1">
      <c r="A1" s="561" t="s">
        <v>259</v>
      </c>
      <c r="B1" s="561"/>
      <c r="C1" s="561"/>
      <c r="D1" s="561"/>
      <c r="E1" s="561"/>
      <c r="F1" s="561"/>
      <c r="G1" s="561"/>
      <c r="H1" s="561"/>
    </row>
    <row r="2" spans="1:8" ht="18" customHeight="1">
      <c r="A2" s="561" t="s">
        <v>249</v>
      </c>
      <c r="B2" s="561"/>
      <c r="C2" s="561"/>
      <c r="D2" s="561"/>
      <c r="E2" s="561"/>
      <c r="F2" s="561"/>
      <c r="G2" s="561"/>
      <c r="H2" s="561"/>
    </row>
    <row r="3" spans="1:8" ht="18" customHeight="1">
      <c r="A3" s="562" t="s">
        <v>0</v>
      </c>
      <c r="B3" s="562"/>
      <c r="C3" s="562"/>
      <c r="D3" s="562"/>
      <c r="E3" s="562"/>
      <c r="F3" s="562"/>
      <c r="G3" s="562"/>
      <c r="H3" s="562"/>
    </row>
    <row r="4" spans="1:16" s="188" customFormat="1" ht="12" customHeight="1">
      <c r="A4" s="569" t="s">
        <v>278</v>
      </c>
      <c r="B4" s="570"/>
      <c r="C4" s="571"/>
      <c r="D4" s="569" t="s">
        <v>279</v>
      </c>
      <c r="E4" s="571"/>
      <c r="F4" s="569" t="s">
        <v>243</v>
      </c>
      <c r="G4" s="570"/>
      <c r="H4" s="571"/>
      <c r="L4" s="189"/>
      <c r="M4" s="189"/>
      <c r="N4" s="190"/>
      <c r="O4" s="190"/>
      <c r="P4" s="189"/>
    </row>
    <row r="5" spans="1:8" ht="24" customHeight="1">
      <c r="A5" s="563"/>
      <c r="B5" s="564"/>
      <c r="C5" s="565"/>
      <c r="D5" s="563"/>
      <c r="E5" s="565"/>
      <c r="F5" s="563"/>
      <c r="G5" s="564"/>
      <c r="H5" s="565"/>
    </row>
    <row r="6" spans="1:16" s="188" customFormat="1" ht="12" customHeight="1">
      <c r="A6" s="569" t="s">
        <v>233</v>
      </c>
      <c r="B6" s="570"/>
      <c r="C6" s="570"/>
      <c r="D6" s="570"/>
      <c r="E6" s="571"/>
      <c r="F6" s="569" t="s">
        <v>242</v>
      </c>
      <c r="G6" s="570"/>
      <c r="H6" s="571"/>
      <c r="L6" s="189"/>
      <c r="M6" s="189"/>
      <c r="N6" s="190"/>
      <c r="O6" s="190"/>
      <c r="P6" s="189"/>
    </row>
    <row r="7" spans="1:16" s="191" customFormat="1" ht="24" customHeight="1">
      <c r="A7" s="563"/>
      <c r="B7" s="564"/>
      <c r="C7" s="564"/>
      <c r="D7" s="564"/>
      <c r="E7" s="565"/>
      <c r="F7" s="566"/>
      <c r="G7" s="567"/>
      <c r="H7" s="568"/>
      <c r="L7" s="192"/>
      <c r="M7" s="192"/>
      <c r="N7" s="193"/>
      <c r="O7" s="193"/>
      <c r="P7" s="192"/>
    </row>
    <row r="8" spans="1:16" s="188" customFormat="1" ht="12" customHeight="1">
      <c r="A8" s="470" t="s">
        <v>234</v>
      </c>
      <c r="B8" s="569" t="s">
        <v>240</v>
      </c>
      <c r="C8" s="570"/>
      <c r="D8" s="570"/>
      <c r="E8" s="571"/>
      <c r="F8" s="569" t="s">
        <v>241</v>
      </c>
      <c r="G8" s="570"/>
      <c r="H8" s="571"/>
      <c r="L8" s="189"/>
      <c r="M8" s="189"/>
      <c r="N8" s="190"/>
      <c r="O8" s="190"/>
      <c r="P8" s="189"/>
    </row>
    <row r="9" spans="1:16" s="191" customFormat="1" ht="24" customHeight="1">
      <c r="A9" s="494"/>
      <c r="B9" s="563"/>
      <c r="C9" s="564"/>
      <c r="D9" s="564"/>
      <c r="E9" s="565"/>
      <c r="F9" s="580"/>
      <c r="G9" s="581"/>
      <c r="H9" s="582"/>
      <c r="L9" s="192"/>
      <c r="M9" s="192"/>
      <c r="N9" s="193"/>
      <c r="O9" s="193"/>
      <c r="P9" s="192"/>
    </row>
    <row r="10" spans="1:16" s="188" customFormat="1" ht="12" customHeight="1">
      <c r="A10" s="470" t="s">
        <v>235</v>
      </c>
      <c r="B10" s="470" t="s">
        <v>100</v>
      </c>
      <c r="C10" s="471"/>
      <c r="D10" s="471"/>
      <c r="E10" s="472"/>
      <c r="F10" s="391" t="s">
        <v>239</v>
      </c>
      <c r="G10" s="391"/>
      <c r="H10" s="392"/>
      <c r="L10" s="189"/>
      <c r="M10" s="189"/>
      <c r="N10" s="190"/>
      <c r="O10" s="190"/>
      <c r="P10" s="189"/>
    </row>
    <row r="11" spans="1:16" s="191" customFormat="1" ht="24" customHeight="1">
      <c r="A11" s="494"/>
      <c r="B11" s="563"/>
      <c r="C11" s="564"/>
      <c r="D11" s="564"/>
      <c r="E11" s="565"/>
      <c r="F11" s="563"/>
      <c r="G11" s="564"/>
      <c r="H11" s="565"/>
      <c r="L11" s="192"/>
      <c r="M11" s="192"/>
      <c r="N11" s="193"/>
      <c r="O11" s="193"/>
      <c r="P11" s="192"/>
    </row>
    <row r="12" spans="1:16" s="188" customFormat="1" ht="12" customHeight="1">
      <c r="A12" s="569" t="s">
        <v>280</v>
      </c>
      <c r="B12" s="570"/>
      <c r="C12" s="570"/>
      <c r="D12" s="570"/>
      <c r="E12" s="570"/>
      <c r="F12" s="570"/>
      <c r="G12" s="570"/>
      <c r="H12" s="571"/>
      <c r="L12" s="189"/>
      <c r="M12" s="189"/>
      <c r="N12" s="190"/>
      <c r="O12" s="190"/>
      <c r="P12" s="189"/>
    </row>
    <row r="13" spans="1:16" s="191" customFormat="1" ht="24" customHeight="1">
      <c r="A13" s="577"/>
      <c r="B13" s="578"/>
      <c r="C13" s="578"/>
      <c r="D13" s="578"/>
      <c r="E13" s="578"/>
      <c r="F13" s="578"/>
      <c r="G13" s="578"/>
      <c r="H13" s="579"/>
      <c r="L13" s="192"/>
      <c r="M13" s="192"/>
      <c r="N13" s="194"/>
      <c r="O13" s="193"/>
      <c r="P13" s="192"/>
    </row>
    <row r="14" spans="1:16" s="188" customFormat="1" ht="12" customHeight="1">
      <c r="A14" s="569" t="s">
        <v>281</v>
      </c>
      <c r="B14" s="570"/>
      <c r="C14" s="571"/>
      <c r="D14" s="569" t="s">
        <v>101</v>
      </c>
      <c r="E14" s="570"/>
      <c r="F14" s="571"/>
      <c r="G14" s="600" t="s">
        <v>102</v>
      </c>
      <c r="H14" s="601"/>
      <c r="L14" s="189"/>
      <c r="M14" s="189"/>
      <c r="N14" s="202"/>
      <c r="O14" s="190"/>
      <c r="P14" s="189"/>
    </row>
    <row r="15" spans="1:16" s="191" customFormat="1" ht="24" customHeight="1">
      <c r="A15" s="577"/>
      <c r="B15" s="578"/>
      <c r="C15" s="579"/>
      <c r="D15" s="602"/>
      <c r="E15" s="603"/>
      <c r="F15" s="604"/>
      <c r="G15" s="578"/>
      <c r="H15" s="579"/>
      <c r="L15" s="192"/>
      <c r="M15" s="192"/>
      <c r="N15" s="193"/>
      <c r="O15" s="193"/>
      <c r="P15" s="192"/>
    </row>
    <row r="16" spans="1:16" s="188" customFormat="1" ht="12" customHeight="1">
      <c r="A16" s="470" t="s">
        <v>236</v>
      </c>
      <c r="B16" s="569" t="s">
        <v>105</v>
      </c>
      <c r="C16" s="570"/>
      <c r="D16" s="570"/>
      <c r="E16" s="571"/>
      <c r="F16" s="393" t="s">
        <v>104</v>
      </c>
      <c r="G16" s="470" t="s">
        <v>103</v>
      </c>
      <c r="H16" s="472"/>
      <c r="L16" s="189"/>
      <c r="M16" s="189"/>
      <c r="N16" s="190"/>
      <c r="O16" s="190"/>
      <c r="P16" s="189"/>
    </row>
    <row r="17" spans="1:16" s="191" customFormat="1" ht="24" customHeight="1">
      <c r="A17" s="495"/>
      <c r="B17" s="577"/>
      <c r="C17" s="578"/>
      <c r="D17" s="578"/>
      <c r="E17" s="579"/>
      <c r="F17" s="496"/>
      <c r="G17" s="608"/>
      <c r="H17" s="609"/>
      <c r="L17" s="192"/>
      <c r="M17" s="192"/>
      <c r="N17" s="193"/>
      <c r="O17" s="193"/>
      <c r="P17" s="192"/>
    </row>
    <row r="18" spans="1:16" s="188" customFormat="1" ht="12" customHeight="1">
      <c r="A18" s="569" t="s">
        <v>237</v>
      </c>
      <c r="B18" s="570"/>
      <c r="C18" s="570"/>
      <c r="D18" s="570"/>
      <c r="E18" s="570"/>
      <c r="F18" s="571"/>
      <c r="G18" s="569" t="s">
        <v>238</v>
      </c>
      <c r="H18" s="571"/>
      <c r="L18" s="189"/>
      <c r="M18" s="189"/>
      <c r="N18" s="190"/>
      <c r="O18" s="190"/>
      <c r="P18" s="189"/>
    </row>
    <row r="19" spans="1:16" s="191" customFormat="1" ht="24" customHeight="1">
      <c r="A19" s="583"/>
      <c r="B19" s="584"/>
      <c r="C19" s="584"/>
      <c r="D19" s="584"/>
      <c r="E19" s="584"/>
      <c r="F19" s="585"/>
      <c r="G19" s="575"/>
      <c r="H19" s="576"/>
      <c r="L19" s="192"/>
      <c r="M19" s="192"/>
      <c r="N19" s="193"/>
      <c r="O19" s="193"/>
      <c r="P19" s="192"/>
    </row>
    <row r="20" spans="1:16" s="388" customFormat="1" ht="12" customHeight="1">
      <c r="A20" s="387" t="s">
        <v>282</v>
      </c>
      <c r="B20" s="471"/>
      <c r="C20" s="472"/>
      <c r="D20" s="470" t="s">
        <v>284</v>
      </c>
      <c r="E20" s="471"/>
      <c r="F20" s="471"/>
      <c r="G20" s="471"/>
      <c r="H20" s="472"/>
      <c r="L20" s="389"/>
      <c r="M20" s="389"/>
      <c r="N20" s="390"/>
      <c r="O20" s="390"/>
      <c r="P20" s="389"/>
    </row>
    <row r="21" spans="1:16" s="191" customFormat="1" ht="24" customHeight="1">
      <c r="A21" s="572"/>
      <c r="B21" s="573"/>
      <c r="C21" s="574"/>
      <c r="D21" s="586"/>
      <c r="E21" s="587"/>
      <c r="F21" s="587"/>
      <c r="G21" s="587"/>
      <c r="H21" s="588"/>
      <c r="L21" s="192"/>
      <c r="M21" s="192"/>
      <c r="N21" s="193"/>
      <c r="O21" s="193"/>
      <c r="P21" s="192"/>
    </row>
    <row r="22" spans="1:16" s="388" customFormat="1" ht="12" customHeight="1">
      <c r="A22" s="387" t="s">
        <v>283</v>
      </c>
      <c r="B22" s="471"/>
      <c r="C22" s="472"/>
      <c r="D22" s="471" t="s">
        <v>285</v>
      </c>
      <c r="E22" s="471"/>
      <c r="F22" s="471"/>
      <c r="G22" s="471"/>
      <c r="H22" s="472"/>
      <c r="L22" s="389"/>
      <c r="M22" s="389"/>
      <c r="N22" s="390"/>
      <c r="O22" s="390"/>
      <c r="P22" s="389"/>
    </row>
    <row r="23" spans="1:16" s="191" customFormat="1" ht="24" customHeight="1">
      <c r="A23" s="572"/>
      <c r="B23" s="573"/>
      <c r="C23" s="574"/>
      <c r="D23" s="586"/>
      <c r="E23" s="587"/>
      <c r="F23" s="587"/>
      <c r="G23" s="587"/>
      <c r="H23" s="588"/>
      <c r="L23" s="192"/>
      <c r="M23" s="192"/>
      <c r="N23" s="193"/>
      <c r="O23" s="193"/>
      <c r="P23" s="192"/>
    </row>
    <row r="24" spans="1:8" ht="12" customHeight="1">
      <c r="A24" s="569" t="s">
        <v>286</v>
      </c>
      <c r="B24" s="571"/>
      <c r="C24" s="569" t="s">
        <v>287</v>
      </c>
      <c r="D24" s="570"/>
      <c r="E24" s="570"/>
      <c r="F24" s="570"/>
      <c r="G24" s="570"/>
      <c r="H24" s="571"/>
    </row>
    <row r="25" spans="1:16" s="196" customFormat="1" ht="24" customHeight="1">
      <c r="A25" s="586"/>
      <c r="B25" s="588"/>
      <c r="C25" s="586"/>
      <c r="D25" s="587"/>
      <c r="E25" s="587"/>
      <c r="F25" s="587"/>
      <c r="G25" s="587"/>
      <c r="H25" s="588"/>
      <c r="L25" s="197"/>
      <c r="M25" s="197"/>
      <c r="N25" s="198"/>
      <c r="O25" s="198"/>
      <c r="P25" s="197"/>
    </row>
    <row r="26" spans="1:16" s="10" customFormat="1" ht="12" customHeight="1">
      <c r="A26" s="201" t="s">
        <v>182</v>
      </c>
      <c r="B26" s="594"/>
      <c r="C26" s="594"/>
      <c r="D26" s="594"/>
      <c r="E26" s="594"/>
      <c r="F26" s="594"/>
      <c r="G26" s="594"/>
      <c r="H26" s="595"/>
      <c r="L26" s="11"/>
      <c r="M26" s="11"/>
      <c r="N26" s="12"/>
      <c r="O26" s="12"/>
      <c r="P26" s="11"/>
    </row>
    <row r="27" spans="1:16" s="196" customFormat="1" ht="24" customHeight="1" thickBot="1">
      <c r="A27" s="493">
        <f>+'Sch 9 - Final Settlement'!H34</f>
        <v>0</v>
      </c>
      <c r="B27" s="199"/>
      <c r="C27" s="199"/>
      <c r="D27" s="199"/>
      <c r="E27" s="199"/>
      <c r="F27" s="199"/>
      <c r="G27" s="199"/>
      <c r="H27" s="200"/>
      <c r="L27" s="197"/>
      <c r="M27" s="197"/>
      <c r="N27" s="198"/>
      <c r="O27" s="198"/>
      <c r="P27" s="197"/>
    </row>
    <row r="28" spans="1:8" ht="74.25" customHeight="1" thickTop="1">
      <c r="A28" s="605" t="s">
        <v>266</v>
      </c>
      <c r="B28" s="606"/>
      <c r="C28" s="606"/>
      <c r="D28" s="606"/>
      <c r="E28" s="606"/>
      <c r="F28" s="606"/>
      <c r="G28" s="606"/>
      <c r="H28" s="607"/>
    </row>
    <row r="29" spans="1:16" s="48" customFormat="1" ht="37.5" customHeight="1">
      <c r="A29" s="597" t="s">
        <v>260</v>
      </c>
      <c r="B29" s="598"/>
      <c r="C29" s="598"/>
      <c r="D29" s="598"/>
      <c r="E29" s="598"/>
      <c r="F29" s="598"/>
      <c r="G29" s="598"/>
      <c r="H29" s="599"/>
      <c r="L29" s="49"/>
      <c r="M29" s="49"/>
      <c r="N29" s="50"/>
      <c r="O29" s="50"/>
      <c r="P29" s="49"/>
    </row>
    <row r="30" spans="1:16" s="48" customFormat="1" ht="21" customHeight="1">
      <c r="A30" s="596" t="s">
        <v>141</v>
      </c>
      <c r="B30" s="561"/>
      <c r="C30" s="561"/>
      <c r="D30" s="561"/>
      <c r="E30" s="561"/>
      <c r="F30" s="561"/>
      <c r="G30" s="561"/>
      <c r="H30" s="474"/>
      <c r="J30" s="55"/>
      <c r="L30" s="49"/>
      <c r="M30" s="49"/>
      <c r="N30" s="50"/>
      <c r="O30" s="50"/>
      <c r="P30" s="49"/>
    </row>
    <row r="31" spans="1:16" s="48" customFormat="1" ht="15" customHeight="1">
      <c r="A31" s="478" t="s">
        <v>293</v>
      </c>
      <c r="B31" s="592" t="s">
        <v>139</v>
      </c>
      <c r="C31" s="592"/>
      <c r="D31" s="592"/>
      <c r="E31" s="592"/>
      <c r="F31" s="592"/>
      <c r="G31" s="592"/>
      <c r="H31" s="593"/>
      <c r="L31" s="49"/>
      <c r="M31" s="49"/>
      <c r="N31" s="50"/>
      <c r="O31" s="50"/>
      <c r="P31" s="49"/>
    </row>
    <row r="32" spans="1:16" s="55" customFormat="1" ht="30" customHeight="1">
      <c r="A32" s="589" t="s">
        <v>204</v>
      </c>
      <c r="B32" s="590"/>
      <c r="C32" s="590"/>
      <c r="D32" s="590"/>
      <c r="E32" s="590"/>
      <c r="F32" s="590"/>
      <c r="G32" s="590"/>
      <c r="H32" s="591"/>
      <c r="K32" s="58"/>
      <c r="L32" s="56"/>
      <c r="M32" s="56"/>
      <c r="N32" s="57"/>
      <c r="O32" s="57"/>
      <c r="P32" s="56"/>
    </row>
    <row r="33" spans="1:16" s="48" customFormat="1" ht="36" customHeight="1">
      <c r="A33" s="589" t="s">
        <v>255</v>
      </c>
      <c r="B33" s="590"/>
      <c r="C33" s="590"/>
      <c r="D33" s="590"/>
      <c r="E33" s="590"/>
      <c r="F33" s="590"/>
      <c r="G33" s="590"/>
      <c r="H33" s="591"/>
      <c r="L33" s="49"/>
      <c r="M33" s="49"/>
      <c r="N33" s="50"/>
      <c r="O33" s="50"/>
      <c r="P33" s="49"/>
    </row>
    <row r="34" spans="1:16" s="55" customFormat="1" ht="33" customHeight="1">
      <c r="A34" s="589" t="s">
        <v>146</v>
      </c>
      <c r="B34" s="590"/>
      <c r="C34" s="590"/>
      <c r="D34" s="590"/>
      <c r="E34" s="590"/>
      <c r="F34" s="590"/>
      <c r="G34" s="590"/>
      <c r="H34" s="591"/>
      <c r="L34" s="56"/>
      <c r="M34" s="56"/>
      <c r="N34" s="57"/>
      <c r="O34" s="57"/>
      <c r="P34" s="56"/>
    </row>
    <row r="35" spans="1:16" s="55" customFormat="1" ht="39" customHeight="1">
      <c r="A35" s="589" t="s">
        <v>263</v>
      </c>
      <c r="B35" s="590"/>
      <c r="C35" s="590"/>
      <c r="D35" s="590"/>
      <c r="E35" s="590"/>
      <c r="F35" s="590"/>
      <c r="G35" s="590"/>
      <c r="H35" s="591"/>
      <c r="L35" s="56"/>
      <c r="M35" s="56"/>
      <c r="N35" s="57"/>
      <c r="O35" s="57"/>
      <c r="P35" s="56"/>
    </row>
    <row r="36" spans="1:16" s="55" customFormat="1" ht="34.5" customHeight="1">
      <c r="A36" s="589" t="s">
        <v>261</v>
      </c>
      <c r="B36" s="590"/>
      <c r="C36" s="590"/>
      <c r="D36" s="590"/>
      <c r="E36" s="590"/>
      <c r="F36" s="590"/>
      <c r="G36" s="590"/>
      <c r="H36" s="591"/>
      <c r="L36" s="56"/>
      <c r="M36" s="56"/>
      <c r="N36" s="57"/>
      <c r="O36" s="57"/>
      <c r="P36" s="56"/>
    </row>
    <row r="37" spans="1:16" s="48" customFormat="1" ht="51" customHeight="1">
      <c r="A37" s="610" t="s">
        <v>262</v>
      </c>
      <c r="B37" s="611"/>
      <c r="C37" s="611"/>
      <c r="D37" s="611"/>
      <c r="E37" s="611"/>
      <c r="F37" s="611"/>
      <c r="G37" s="611"/>
      <c r="H37" s="612"/>
      <c r="L37" s="49"/>
      <c r="M37" s="49"/>
      <c r="N37" s="50"/>
      <c r="O37" s="50"/>
      <c r="P37" s="49"/>
    </row>
    <row r="38" spans="1:16" s="48" customFormat="1" ht="18" customHeight="1">
      <c r="A38" s="479"/>
      <c r="B38" s="196"/>
      <c r="C38" s="617"/>
      <c r="D38" s="617"/>
      <c r="E38" s="617"/>
      <c r="F38" s="617"/>
      <c r="G38" s="617"/>
      <c r="H38" s="210"/>
      <c r="L38" s="49"/>
      <c r="M38" s="49"/>
      <c r="N38" s="50"/>
      <c r="O38" s="50"/>
      <c r="P38" s="49"/>
    </row>
    <row r="39" spans="1:16" s="48" customFormat="1" ht="12" customHeight="1">
      <c r="A39" s="211" t="s">
        <v>140</v>
      </c>
      <c r="B39" s="212"/>
      <c r="C39" s="613" t="s">
        <v>2</v>
      </c>
      <c r="D39" s="613"/>
      <c r="E39" s="613"/>
      <c r="F39" s="613"/>
      <c r="G39" s="613"/>
      <c r="H39" s="210"/>
      <c r="L39" s="49"/>
      <c r="M39" s="49"/>
      <c r="N39" s="50"/>
      <c r="O39" s="50"/>
      <c r="P39" s="49"/>
    </row>
    <row r="40" spans="1:16" s="48" customFormat="1" ht="12" customHeight="1">
      <c r="A40" s="346"/>
      <c r="B40" s="212"/>
      <c r="C40" s="212"/>
      <c r="D40" s="212"/>
      <c r="E40" s="212"/>
      <c r="F40" s="212"/>
      <c r="G40" s="212"/>
      <c r="H40" s="210"/>
      <c r="J40" s="213"/>
      <c r="L40" s="49"/>
      <c r="M40" s="49"/>
      <c r="N40" s="50"/>
      <c r="O40" s="50"/>
      <c r="P40" s="49"/>
    </row>
    <row r="41" spans="1:16" s="48" customFormat="1" ht="12" customHeight="1">
      <c r="A41" s="476"/>
      <c r="B41" s="212"/>
      <c r="C41" s="212"/>
      <c r="D41" s="212"/>
      <c r="E41" s="212"/>
      <c r="F41" s="212"/>
      <c r="G41" s="212"/>
      <c r="H41" s="210"/>
      <c r="J41" s="213"/>
      <c r="L41" s="49"/>
      <c r="M41" s="49"/>
      <c r="N41" s="50"/>
      <c r="O41" s="50"/>
      <c r="P41" s="49"/>
    </row>
    <row r="42" spans="1:16" s="48" customFormat="1" ht="18" customHeight="1">
      <c r="A42" s="386" t="s">
        <v>288</v>
      </c>
      <c r="B42" s="473" t="s">
        <v>252</v>
      </c>
      <c r="C42" s="618"/>
      <c r="D42" s="618"/>
      <c r="E42" s="618"/>
      <c r="F42" s="618"/>
      <c r="G42" s="618"/>
      <c r="H42" s="210"/>
      <c r="J42" s="213"/>
      <c r="L42" s="49"/>
      <c r="M42" s="49"/>
      <c r="N42" s="50"/>
      <c r="O42" s="50"/>
      <c r="P42" s="49"/>
    </row>
    <row r="43" spans="1:16" s="48" customFormat="1" ht="12" customHeight="1">
      <c r="A43" s="386" t="s">
        <v>289</v>
      </c>
      <c r="B43" s="473"/>
      <c r="C43" s="613" t="s">
        <v>3</v>
      </c>
      <c r="D43" s="613"/>
      <c r="E43" s="613"/>
      <c r="F43" s="613"/>
      <c r="G43" s="613"/>
      <c r="H43" s="210"/>
      <c r="J43" s="213"/>
      <c r="L43" s="49"/>
      <c r="M43" s="49"/>
      <c r="N43" s="50"/>
      <c r="O43" s="50"/>
      <c r="P43" s="49"/>
    </row>
    <row r="44" spans="1:16" s="48" customFormat="1" ht="14.25" customHeight="1">
      <c r="A44" s="477" t="s">
        <v>273</v>
      </c>
      <c r="B44" s="473" t="s">
        <v>4</v>
      </c>
      <c r="C44" s="617"/>
      <c r="D44" s="617"/>
      <c r="E44" s="617"/>
      <c r="F44" s="617"/>
      <c r="G44" s="617"/>
      <c r="H44" s="210"/>
      <c r="J44" s="213"/>
      <c r="L44" s="49"/>
      <c r="M44" s="49"/>
      <c r="N44" s="50"/>
      <c r="O44" s="50"/>
      <c r="P44" s="49"/>
    </row>
    <row r="45" spans="1:10" ht="13.5" customHeight="1">
      <c r="A45" s="347"/>
      <c r="B45" s="473" t="s">
        <v>5</v>
      </c>
      <c r="C45" s="617"/>
      <c r="D45" s="617"/>
      <c r="E45" s="617"/>
      <c r="F45" s="617"/>
      <c r="G45" s="617"/>
      <c r="H45" s="210"/>
      <c r="J45" s="213"/>
    </row>
    <row r="46" spans="1:8" ht="15" customHeight="1">
      <c r="A46" s="347"/>
      <c r="B46" s="196"/>
      <c r="C46" s="617"/>
      <c r="D46" s="617"/>
      <c r="E46" s="617"/>
      <c r="F46" s="617"/>
      <c r="G46" s="617"/>
      <c r="H46" s="210"/>
    </row>
    <row r="47" spans="1:8" ht="15" customHeight="1">
      <c r="A47" s="347"/>
      <c r="B47" s="196"/>
      <c r="C47" s="636"/>
      <c r="D47" s="636"/>
      <c r="E47" s="636"/>
      <c r="F47" s="636"/>
      <c r="G47" s="636"/>
      <c r="H47" s="210"/>
    </row>
    <row r="48" spans="1:8" ht="9.75" customHeight="1">
      <c r="A48" s="347"/>
      <c r="B48" s="196"/>
      <c r="C48" s="475"/>
      <c r="D48" s="475"/>
      <c r="E48" s="475"/>
      <c r="F48" s="475"/>
      <c r="G48" s="475"/>
      <c r="H48" s="210"/>
    </row>
    <row r="49" spans="1:8" ht="15" customHeight="1">
      <c r="A49" s="347"/>
      <c r="B49" s="196"/>
      <c r="C49" s="475"/>
      <c r="D49" s="475"/>
      <c r="E49" s="475"/>
      <c r="F49" s="475"/>
      <c r="G49" s="475"/>
      <c r="H49" s="210"/>
    </row>
    <row r="50" spans="1:8" ht="23.25" customHeight="1">
      <c r="A50" s="633" t="s">
        <v>6</v>
      </c>
      <c r="B50" s="634"/>
      <c r="C50" s="634"/>
      <c r="D50" s="634"/>
      <c r="E50" s="634"/>
      <c r="F50" s="634"/>
      <c r="G50" s="634"/>
      <c r="H50" s="635"/>
    </row>
    <row r="51" spans="1:8" ht="49.5" customHeight="1" thickBot="1">
      <c r="A51" s="626" t="s">
        <v>253</v>
      </c>
      <c r="B51" s="627"/>
      <c r="C51" s="627"/>
      <c r="D51" s="627"/>
      <c r="E51" s="627"/>
      <c r="F51" s="627"/>
      <c r="G51" s="627"/>
      <c r="H51" s="628"/>
    </row>
    <row r="52" spans="1:8" ht="12" customHeight="1" thickTop="1">
      <c r="A52" s="204"/>
      <c r="B52" s="205"/>
      <c r="C52" s="205"/>
      <c r="D52" s="205"/>
      <c r="E52" s="205"/>
      <c r="F52" s="205"/>
      <c r="G52" s="205"/>
      <c r="H52" s="206"/>
    </row>
    <row r="53" spans="1:8" ht="12" customHeight="1">
      <c r="A53" s="623" t="s">
        <v>142</v>
      </c>
      <c r="B53" s="624"/>
      <c r="C53" s="624"/>
      <c r="D53" s="624"/>
      <c r="E53" s="624"/>
      <c r="F53" s="624"/>
      <c r="G53" s="624"/>
      <c r="H53" s="625"/>
    </row>
    <row r="54" spans="1:8" ht="15" customHeight="1">
      <c r="A54" s="620" t="s">
        <v>211</v>
      </c>
      <c r="B54" s="621"/>
      <c r="C54" s="195"/>
      <c r="D54" s="207"/>
      <c r="E54" s="622">
        <f>'Sch 1 - Total Expense'!E81</f>
        <v>0</v>
      </c>
      <c r="F54" s="622"/>
      <c r="G54" s="208"/>
      <c r="H54" s="203"/>
    </row>
    <row r="55" spans="1:8" ht="15" customHeight="1">
      <c r="A55" s="620" t="s">
        <v>183</v>
      </c>
      <c r="B55" s="621"/>
      <c r="C55" s="195"/>
      <c r="D55" s="10"/>
      <c r="E55" s="630">
        <f>'Sch 2 - MTS Expense'!I81+'Sch 3 - NON-MTS Expense'!I81+'Sch 5 - A&amp;G'!H41</f>
        <v>0</v>
      </c>
      <c r="F55" s="630"/>
      <c r="G55" s="195"/>
      <c r="H55" s="203"/>
    </row>
    <row r="56" spans="1:8" ht="15" customHeight="1" thickBot="1">
      <c r="A56" s="631" t="s">
        <v>7</v>
      </c>
      <c r="B56" s="632"/>
      <c r="C56" s="195"/>
      <c r="D56" s="207"/>
      <c r="E56" s="629">
        <f>+E54-E55</f>
        <v>0</v>
      </c>
      <c r="F56" s="629"/>
      <c r="G56" s="195"/>
      <c r="H56" s="203"/>
    </row>
    <row r="57" spans="1:8" ht="12" customHeight="1" thickTop="1">
      <c r="A57" s="209"/>
      <c r="B57" s="195"/>
      <c r="C57" s="195"/>
      <c r="D57" s="195"/>
      <c r="E57" s="619"/>
      <c r="F57" s="619"/>
      <c r="G57" s="195"/>
      <c r="H57" s="203"/>
    </row>
    <row r="58" spans="1:8" ht="12" customHeight="1">
      <c r="A58" s="614" t="s">
        <v>138</v>
      </c>
      <c r="B58" s="615"/>
      <c r="C58" s="615"/>
      <c r="D58" s="615"/>
      <c r="E58" s="615"/>
      <c r="F58" s="615"/>
      <c r="G58" s="615"/>
      <c r="H58" s="616"/>
    </row>
    <row r="59" spans="1:8" ht="12" customHeight="1">
      <c r="A59" s="195"/>
      <c r="B59" s="188"/>
      <c r="C59" s="188"/>
      <c r="D59" s="188"/>
      <c r="E59" s="188"/>
      <c r="F59" s="188"/>
      <c r="G59" s="188"/>
      <c r="H59" s="188"/>
    </row>
    <row r="60" spans="1:8" ht="12" customHeight="1">
      <c r="A60" s="195"/>
      <c r="B60" s="188"/>
      <c r="C60" s="188"/>
      <c r="D60" s="188"/>
      <c r="E60" s="188"/>
      <c r="F60" s="188"/>
      <c r="G60" s="188"/>
      <c r="H60" s="188"/>
    </row>
    <row r="61" ht="15">
      <c r="A61" s="214"/>
    </row>
    <row r="62" ht="15">
      <c r="A62" s="214"/>
    </row>
    <row r="63" ht="15">
      <c r="A63" s="214"/>
    </row>
    <row r="65" ht="9.75">
      <c r="E65" s="491"/>
    </row>
  </sheetData>
  <sheetProtection/>
  <protectedRanges>
    <protectedRange sqref="C44:G49" name="Range17"/>
    <protectedRange sqref="C38" name="Range16"/>
    <protectedRange sqref="A38" name="Range15"/>
    <protectedRange sqref="A13:H13" name="Range13"/>
    <protectedRange sqref="A25:H25" name="Range12"/>
    <protectedRange sqref="A21:H21 F22:H22 A23:H23" name="Range11"/>
    <protectedRange sqref="A19:H19" name="Range10"/>
    <protectedRange sqref="A17:H17" name="Range8"/>
    <protectedRange sqref="A19:H19" name="Range9"/>
    <protectedRange sqref="A15:H15" name="Range6"/>
    <protectedRange sqref="A13:H13" name="Range5"/>
    <protectedRange sqref="A5:H5" name="Range1"/>
    <protectedRange sqref="A7:H7" name="Range2"/>
    <protectedRange sqref="A9:H9" name="Range3"/>
    <protectedRange sqref="A11:H11" name="Range4"/>
    <protectedRange sqref="A31" name="Range14"/>
  </protectedRanges>
  <mergeCells count="72">
    <mergeCell ref="E56:F56"/>
    <mergeCell ref="E55:F55"/>
    <mergeCell ref="A56:B56"/>
    <mergeCell ref="A50:H50"/>
    <mergeCell ref="C45:G45"/>
    <mergeCell ref="C47:G47"/>
    <mergeCell ref="A54:B54"/>
    <mergeCell ref="A34:H34"/>
    <mergeCell ref="A37:H37"/>
    <mergeCell ref="C39:G39"/>
    <mergeCell ref="A58:H58"/>
    <mergeCell ref="C46:G46"/>
    <mergeCell ref="C43:G43"/>
    <mergeCell ref="C42:G42"/>
    <mergeCell ref="C44:G44"/>
    <mergeCell ref="E57:F57"/>
    <mergeCell ref="A55:B55"/>
    <mergeCell ref="C38:G38"/>
    <mergeCell ref="E54:F54"/>
    <mergeCell ref="A35:H35"/>
    <mergeCell ref="A53:H53"/>
    <mergeCell ref="A51:H51"/>
    <mergeCell ref="A36:H36"/>
    <mergeCell ref="A24:B24"/>
    <mergeCell ref="D23:H23"/>
    <mergeCell ref="C25:H25"/>
    <mergeCell ref="A25:B25"/>
    <mergeCell ref="G17:H17"/>
    <mergeCell ref="B8:E8"/>
    <mergeCell ref="G14:H14"/>
    <mergeCell ref="D15:F15"/>
    <mergeCell ref="B11:E11"/>
    <mergeCell ref="B9:E9"/>
    <mergeCell ref="A13:H13"/>
    <mergeCell ref="F8:H8"/>
    <mergeCell ref="F11:H11"/>
    <mergeCell ref="A33:H33"/>
    <mergeCell ref="A32:H32"/>
    <mergeCell ref="B31:H31"/>
    <mergeCell ref="B26:H26"/>
    <mergeCell ref="A30:G30"/>
    <mergeCell ref="A29:H29"/>
    <mergeCell ref="A28:H28"/>
    <mergeCell ref="C24:H24"/>
    <mergeCell ref="A23:C23"/>
    <mergeCell ref="G19:H19"/>
    <mergeCell ref="B17:E17"/>
    <mergeCell ref="F9:H9"/>
    <mergeCell ref="A12:H12"/>
    <mergeCell ref="G18:H18"/>
    <mergeCell ref="A14:C14"/>
    <mergeCell ref="D14:F14"/>
    <mergeCell ref="A19:F19"/>
    <mergeCell ref="A18:F18"/>
    <mergeCell ref="D21:H21"/>
    <mergeCell ref="B16:E16"/>
    <mergeCell ref="A15:C15"/>
    <mergeCell ref="G15:H15"/>
    <mergeCell ref="A21:C21"/>
    <mergeCell ref="A1:H1"/>
    <mergeCell ref="A2:H2"/>
    <mergeCell ref="A3:H3"/>
    <mergeCell ref="F5:H5"/>
    <mergeCell ref="F7:H7"/>
    <mergeCell ref="A7:E7"/>
    <mergeCell ref="F6:H6"/>
    <mergeCell ref="D4:E4"/>
    <mergeCell ref="A4:C4"/>
    <mergeCell ref="F4:H4"/>
    <mergeCell ref="D5:E5"/>
    <mergeCell ref="A5:C5"/>
    <mergeCell ref="A6:E6"/>
  </mergeCells>
  <hyperlinks>
    <hyperlink ref="A44" r:id="rId1" display="HCAGEMTAdmin@hca.wa.gov"/>
  </hyperlinks>
  <printOptions horizontalCentered="1"/>
  <pageMargins left="0.33" right="0.33" top="0.5" bottom="0.5" header="0.25" footer="0.25"/>
  <pageSetup fitToHeight="1" fitToWidth="1" horizontalDpi="600" verticalDpi="600" orientation="portrait" scale="63" r:id="rId3"/>
  <headerFooter alignWithMargins="0">
    <oddHeader>&amp;L&amp;9State of Washington – Health Care Authority&amp;R&amp;9Health Care Authority
Ground Emergency Medical Transportation</oddHeader>
    <oddFooter>&amp;C&amp;9Certification&amp;R&amp;9Page &amp;P of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O48"/>
  <sheetViews>
    <sheetView zoomScaleSheetLayoutView="80" zoomScalePageLayoutView="0" workbookViewId="0" topLeftCell="A1">
      <selection activeCell="I34" sqref="I34"/>
    </sheetView>
  </sheetViews>
  <sheetFormatPr defaultColWidth="8.88671875" defaultRowHeight="15"/>
  <cols>
    <col min="1" max="1" width="3.88671875" style="324" customWidth="1"/>
    <col min="2" max="2" width="18.21484375" style="325" customWidth="1"/>
    <col min="3" max="3" width="35.77734375" style="325" customWidth="1"/>
    <col min="4" max="4" width="13.77734375" style="325" customWidth="1"/>
    <col min="5" max="5" width="15.4453125" style="325" bestFit="1" customWidth="1"/>
    <col min="6" max="8" width="13.77734375" style="325" customWidth="1"/>
    <col min="9" max="9" width="30.6640625" style="325" customWidth="1"/>
    <col min="10" max="10" width="36.99609375" style="325" customWidth="1"/>
    <col min="11" max="11" width="25.99609375" style="325" customWidth="1"/>
    <col min="12" max="12" width="34.99609375" style="325" customWidth="1"/>
    <col min="13" max="16384" width="8.88671875" style="325" customWidth="1"/>
  </cols>
  <sheetData>
    <row r="1" spans="1:8" ht="18" customHeight="1">
      <c r="A1" s="828" t="s">
        <v>200</v>
      </c>
      <c r="B1" s="828"/>
      <c r="C1" s="828"/>
      <c r="D1" s="828"/>
      <c r="E1" s="828"/>
      <c r="F1" s="828"/>
      <c r="G1" s="828"/>
      <c r="H1" s="828"/>
    </row>
    <row r="2" spans="1:8" ht="13.5" customHeight="1">
      <c r="A2" s="444"/>
      <c r="B2" s="444"/>
      <c r="C2" s="444"/>
      <c r="D2" s="444"/>
      <c r="E2" s="444"/>
      <c r="F2" s="444"/>
      <c r="G2" s="444"/>
      <c r="H2" s="444"/>
    </row>
    <row r="3" spans="1:10" s="356" customFormat="1" ht="13.5" customHeight="1">
      <c r="A3" s="776" t="s">
        <v>126</v>
      </c>
      <c r="B3" s="776"/>
      <c r="C3" s="430">
        <f>Fire_District_Name</f>
        <v>0</v>
      </c>
      <c r="D3" s="349"/>
      <c r="E3" s="349"/>
      <c r="F3" s="445" t="s">
        <v>127</v>
      </c>
      <c r="G3" s="829">
        <f>FYE</f>
        <v>0</v>
      </c>
      <c r="H3" s="829"/>
      <c r="I3" s="440"/>
      <c r="J3" s="353"/>
    </row>
    <row r="4" spans="1:10" s="356" customFormat="1" ht="13.5" customHeight="1">
      <c r="A4" s="776" t="s">
        <v>125</v>
      </c>
      <c r="B4" s="776"/>
      <c r="C4" s="431">
        <f>NPI</f>
        <v>0</v>
      </c>
      <c r="D4" s="351"/>
      <c r="E4" s="351"/>
      <c r="F4" s="352"/>
      <c r="G4" s="313"/>
      <c r="H4" s="313"/>
      <c r="J4" s="353"/>
    </row>
    <row r="5" spans="1:9" s="375" customFormat="1" ht="13.5" customHeight="1">
      <c r="A5" s="429"/>
      <c r="B5" s="429"/>
      <c r="C5" s="446"/>
      <c r="D5" s="447"/>
      <c r="E5" s="447"/>
      <c r="F5" s="313"/>
      <c r="G5" s="313"/>
      <c r="H5" s="313"/>
      <c r="I5" s="356"/>
    </row>
    <row r="6" spans="1:8" ht="27.75" customHeight="1">
      <c r="A6" s="296"/>
      <c r="B6" s="830" t="s">
        <v>155</v>
      </c>
      <c r="C6" s="830"/>
      <c r="D6" s="830"/>
      <c r="E6" s="830"/>
      <c r="F6" s="830"/>
      <c r="G6" s="830"/>
      <c r="H6" s="831"/>
    </row>
    <row r="7" spans="1:8" ht="22.5" customHeight="1">
      <c r="A7" s="297" t="s">
        <v>56</v>
      </c>
      <c r="B7" s="827" t="s">
        <v>172</v>
      </c>
      <c r="C7" s="827"/>
      <c r="D7" s="827"/>
      <c r="E7" s="433"/>
      <c r="F7" s="307"/>
      <c r="G7" s="298"/>
      <c r="H7" s="399">
        <f>+'Sch 2 - MTS Expense'!I81</f>
        <v>0</v>
      </c>
    </row>
    <row r="8" spans="1:15" ht="22.5" customHeight="1">
      <c r="A8" s="297" t="s">
        <v>57</v>
      </c>
      <c r="B8" s="433" t="s">
        <v>225</v>
      </c>
      <c r="C8" s="433"/>
      <c r="D8" s="433"/>
      <c r="E8" s="433"/>
      <c r="F8" s="529" t="s">
        <v>95</v>
      </c>
      <c r="G8" s="300">
        <f>IF(F8="Yes",+H7,"")</f>
      </c>
      <c r="H8" s="299"/>
      <c r="O8" s="441"/>
    </row>
    <row r="9" spans="1:8" ht="22.5" customHeight="1">
      <c r="A9" s="297" t="s">
        <v>58</v>
      </c>
      <c r="B9" s="832" t="s">
        <v>227</v>
      </c>
      <c r="C9" s="832"/>
      <c r="D9" s="832"/>
      <c r="E9" s="433"/>
      <c r="F9" s="530">
        <v>0</v>
      </c>
      <c r="G9" s="301"/>
      <c r="H9" s="299"/>
    </row>
    <row r="10" spans="1:8" ht="22.5" customHeight="1">
      <c r="A10" s="297" t="s">
        <v>59</v>
      </c>
      <c r="B10" s="832" t="s">
        <v>228</v>
      </c>
      <c r="C10" s="832"/>
      <c r="D10" s="832"/>
      <c r="E10" s="433"/>
      <c r="F10" s="531">
        <v>0</v>
      </c>
      <c r="G10" s="302">
        <f>IF(G8="",F9*F10,G8*F10)</f>
        <v>0</v>
      </c>
      <c r="H10" s="299"/>
    </row>
    <row r="11" spans="1:8" ht="22.5" customHeight="1">
      <c r="A11" s="297" t="s">
        <v>60</v>
      </c>
      <c r="B11" s="832" t="s">
        <v>202</v>
      </c>
      <c r="C11" s="832"/>
      <c r="D11" s="832"/>
      <c r="E11" s="433"/>
      <c r="F11" s="306"/>
      <c r="G11" s="400">
        <f>IF(G10&gt;0,"",'Sch 5 - A&amp;G'!I41)</f>
        <v>0</v>
      </c>
      <c r="H11" s="299"/>
    </row>
    <row r="12" spans="1:8" ht="22.5" customHeight="1">
      <c r="A12" s="297" t="s">
        <v>61</v>
      </c>
      <c r="B12" s="832" t="s">
        <v>203</v>
      </c>
      <c r="C12" s="832"/>
      <c r="D12" s="832"/>
      <c r="F12" s="433"/>
      <c r="G12" s="303"/>
      <c r="H12" s="304">
        <f>IF(G10&gt;0,G10,G11)</f>
        <v>0</v>
      </c>
    </row>
    <row r="13" spans="1:8" ht="22.5" customHeight="1">
      <c r="A13" s="297" t="s">
        <v>62</v>
      </c>
      <c r="B13" s="834" t="s">
        <v>173</v>
      </c>
      <c r="C13" s="834"/>
      <c r="D13" s="834"/>
      <c r="E13" s="433"/>
      <c r="F13" s="433"/>
      <c r="G13" s="303"/>
      <c r="H13" s="401">
        <f>SUM(H7:H12)</f>
        <v>0</v>
      </c>
    </row>
    <row r="14" spans="1:8" ht="22.5" customHeight="1">
      <c r="A14" s="297"/>
      <c r="B14" s="438"/>
      <c r="C14" s="438"/>
      <c r="D14" s="438"/>
      <c r="E14" s="433"/>
      <c r="F14" s="433"/>
      <c r="G14" s="433"/>
      <c r="H14" s="305"/>
    </row>
    <row r="15" spans="1:8" ht="22.5" customHeight="1">
      <c r="A15" s="297" t="s">
        <v>63</v>
      </c>
      <c r="B15" s="438" t="s">
        <v>229</v>
      </c>
      <c r="C15" s="438"/>
      <c r="D15" s="837" t="s">
        <v>290</v>
      </c>
      <c r="E15" s="838"/>
      <c r="F15" s="839"/>
      <c r="H15" s="305"/>
    </row>
    <row r="16" spans="1:8" ht="15">
      <c r="A16" s="297" t="s">
        <v>1</v>
      </c>
      <c r="B16" s="433"/>
      <c r="C16" s="433"/>
      <c r="D16" s="487" t="s">
        <v>264</v>
      </c>
      <c r="E16" s="486" t="s">
        <v>292</v>
      </c>
      <c r="F16" s="483" t="s">
        <v>206</v>
      </c>
      <c r="G16" s="469"/>
      <c r="H16" s="299"/>
    </row>
    <row r="17" spans="1:8" ht="22.5" customHeight="1">
      <c r="A17" s="469"/>
      <c r="B17" s="318" t="s">
        <v>212</v>
      </c>
      <c r="C17" s="402" t="s">
        <v>245</v>
      </c>
      <c r="D17" s="532">
        <v>0</v>
      </c>
      <c r="E17" s="533">
        <v>0</v>
      </c>
      <c r="F17" s="533">
        <v>0</v>
      </c>
      <c r="H17" s="322"/>
    </row>
    <row r="18" spans="1:8" ht="22.5" customHeight="1">
      <c r="A18" s="297"/>
      <c r="B18" s="318" t="s">
        <v>213</v>
      </c>
      <c r="C18" s="403" t="s">
        <v>246</v>
      </c>
      <c r="D18" s="532">
        <v>0</v>
      </c>
      <c r="E18" s="532">
        <v>0</v>
      </c>
      <c r="F18" s="533">
        <v>0</v>
      </c>
      <c r="G18" s="481"/>
      <c r="H18" s="322"/>
    </row>
    <row r="19" spans="1:8" ht="22.5" customHeight="1">
      <c r="A19" s="297"/>
      <c r="B19" s="318" t="s">
        <v>143</v>
      </c>
      <c r="C19" s="403" t="s">
        <v>247</v>
      </c>
      <c r="D19" s="532">
        <v>0</v>
      </c>
      <c r="E19" s="532">
        <v>0</v>
      </c>
      <c r="F19" s="533">
        <v>0</v>
      </c>
      <c r="G19" s="480"/>
      <c r="H19" s="322"/>
    </row>
    <row r="20" spans="1:8" ht="22.5" customHeight="1">
      <c r="A20" s="297"/>
      <c r="B20" s="318" t="s">
        <v>144</v>
      </c>
      <c r="C20" s="403" t="s">
        <v>248</v>
      </c>
      <c r="D20" s="532">
        <v>0</v>
      </c>
      <c r="E20" s="533">
        <v>0</v>
      </c>
      <c r="F20" s="534">
        <v>0</v>
      </c>
      <c r="G20" s="488"/>
      <c r="H20" s="322"/>
    </row>
    <row r="21" spans="1:8" ht="22.5" customHeight="1">
      <c r="A21" s="297" t="s">
        <v>275</v>
      </c>
      <c r="B21" s="438" t="s">
        <v>177</v>
      </c>
      <c r="C21" s="438"/>
      <c r="D21" s="492">
        <f>SUM(D17:D20)</f>
        <v>0</v>
      </c>
      <c r="E21" s="482">
        <f>SUM(E17:E20)</f>
        <v>0</v>
      </c>
      <c r="F21" s="492">
        <f>SUM(F17:F20)</f>
        <v>0</v>
      </c>
      <c r="G21" s="489"/>
      <c r="H21" s="490"/>
    </row>
    <row r="22" spans="1:8" ht="22.5" customHeight="1">
      <c r="A22" s="297"/>
      <c r="B22" s="438"/>
      <c r="C22" s="438"/>
      <c r="D22" s="845" t="s">
        <v>276</v>
      </c>
      <c r="E22" s="845"/>
      <c r="F22" s="845"/>
      <c r="G22" s="845"/>
      <c r="H22" s="310">
        <f>D21+E21+F21</f>
        <v>0</v>
      </c>
    </row>
    <row r="23" spans="1:8" ht="18">
      <c r="A23" s="297"/>
      <c r="B23" s="438"/>
      <c r="C23" s="438"/>
      <c r="D23" s="433"/>
      <c r="E23" s="433"/>
      <c r="F23" s="433"/>
      <c r="G23" s="311"/>
      <c r="H23" s="310"/>
    </row>
    <row r="24" spans="1:8" ht="16.5">
      <c r="A24" s="297" t="s">
        <v>64</v>
      </c>
      <c r="B24" s="832" t="s">
        <v>277</v>
      </c>
      <c r="C24" s="832"/>
      <c r="D24" s="832"/>
      <c r="E24" s="433"/>
      <c r="F24" s="433"/>
      <c r="G24" s="433"/>
      <c r="H24" s="398">
        <f>ROUND((IF(H22=0,0,H13/H22)),2)</f>
        <v>0</v>
      </c>
    </row>
    <row r="25" spans="1:8" ht="15">
      <c r="A25" s="308"/>
      <c r="B25" s="833"/>
      <c r="C25" s="833"/>
      <c r="D25" s="833"/>
      <c r="E25" s="309"/>
      <c r="F25" s="434"/>
      <c r="G25" s="434"/>
      <c r="H25" s="321"/>
    </row>
    <row r="26" spans="1:8" ht="15">
      <c r="A26" s="312"/>
      <c r="B26" s="833"/>
      <c r="C26" s="833"/>
      <c r="D26" s="833"/>
      <c r="E26" s="313"/>
      <c r="F26" s="313"/>
      <c r="G26" s="313"/>
      <c r="H26" s="312"/>
    </row>
    <row r="27" spans="1:8" ht="27.75" customHeight="1">
      <c r="A27" s="314"/>
      <c r="B27" s="843" t="s">
        <v>265</v>
      </c>
      <c r="C27" s="843"/>
      <c r="D27" s="843"/>
      <c r="E27" s="843"/>
      <c r="F27" s="843"/>
      <c r="G27" s="843"/>
      <c r="H27" s="844"/>
    </row>
    <row r="28" spans="1:8" ht="19.5" customHeight="1">
      <c r="A28" s="315"/>
      <c r="B28" s="840"/>
      <c r="C28" s="840"/>
      <c r="D28" s="316"/>
      <c r="E28" s="316"/>
      <c r="F28" s="316"/>
      <c r="G28" s="316"/>
      <c r="H28" s="317"/>
    </row>
    <row r="29" spans="1:8" ht="19.5" customHeight="1">
      <c r="A29" s="315"/>
      <c r="B29" s="318"/>
      <c r="C29" s="318"/>
      <c r="D29" s="318" t="s">
        <v>212</v>
      </c>
      <c r="E29" s="318" t="s">
        <v>213</v>
      </c>
      <c r="F29" s="318" t="s">
        <v>143</v>
      </c>
      <c r="G29" s="318" t="s">
        <v>144</v>
      </c>
      <c r="H29" s="317" t="s">
        <v>145</v>
      </c>
    </row>
    <row r="30" spans="1:8" ht="40.5" customHeight="1">
      <c r="A30" s="315"/>
      <c r="B30" s="318"/>
      <c r="C30" s="318"/>
      <c r="D30" s="319" t="s">
        <v>245</v>
      </c>
      <c r="E30" s="320" t="s">
        <v>246</v>
      </c>
      <c r="F30" s="320" t="s">
        <v>247</v>
      </c>
      <c r="G30" s="320" t="s">
        <v>248</v>
      </c>
      <c r="H30" s="317"/>
    </row>
    <row r="31" spans="1:8" ht="22.5" customHeight="1">
      <c r="A31" s="297" t="s">
        <v>65</v>
      </c>
      <c r="B31" s="842" t="s">
        <v>250</v>
      </c>
      <c r="C31" s="842"/>
      <c r="D31" s="439">
        <f>E17</f>
        <v>0</v>
      </c>
      <c r="E31" s="439">
        <f>E18</f>
        <v>0</v>
      </c>
      <c r="F31" s="439">
        <f>E19</f>
        <v>0</v>
      </c>
      <c r="G31" s="439">
        <f>E20</f>
        <v>0</v>
      </c>
      <c r="H31" s="322">
        <f>SUM(D31:G31)</f>
        <v>0</v>
      </c>
    </row>
    <row r="32" spans="1:8" ht="22.5" customHeight="1">
      <c r="A32" s="297" t="s">
        <v>66</v>
      </c>
      <c r="B32" s="842" t="s">
        <v>251</v>
      </c>
      <c r="C32" s="842"/>
      <c r="D32" s="300">
        <f>ROUND((+$H$24*D31),0)</f>
        <v>0</v>
      </c>
      <c r="E32" s="300">
        <f>ROUND((+$H$24*E31),0)</f>
        <v>0</v>
      </c>
      <c r="F32" s="300">
        <f>ROUND((+$H$24*F31),0)</f>
        <v>0</v>
      </c>
      <c r="G32" s="300">
        <f>ROUND((+$H$24*G31),0)</f>
        <v>0</v>
      </c>
      <c r="H32" s="329">
        <f>ROUND(SUM(D32:G32),0)</f>
        <v>0</v>
      </c>
    </row>
    <row r="33" spans="1:8" ht="22.5" customHeight="1">
      <c r="A33" s="297" t="s">
        <v>67</v>
      </c>
      <c r="B33" s="842" t="s">
        <v>298</v>
      </c>
      <c r="C33" s="842"/>
      <c r="D33" s="419">
        <f>-'Sch 8 - Revenues '!F17</f>
        <v>0</v>
      </c>
      <c r="E33" s="419">
        <f>-'Sch 8 - Revenues '!G17</f>
        <v>0</v>
      </c>
      <c r="F33" s="419">
        <f>-'Sch 8 - Revenues '!H17</f>
        <v>0</v>
      </c>
      <c r="G33" s="419">
        <f>-'Sch 8 - Revenues '!I17</f>
        <v>0</v>
      </c>
      <c r="H33" s="310">
        <f>SUM(D33:G33)</f>
        <v>0</v>
      </c>
    </row>
    <row r="34" spans="1:8" ht="22.5" customHeight="1">
      <c r="A34" s="297" t="s">
        <v>68</v>
      </c>
      <c r="B34" s="836" t="s">
        <v>178</v>
      </c>
      <c r="C34" s="836"/>
      <c r="D34" s="439">
        <f>ROUND(SUM(D32:D33),0)</f>
        <v>0</v>
      </c>
      <c r="E34" s="439">
        <f>ROUND(SUM(E32:E33),0)</f>
        <v>0</v>
      </c>
      <c r="F34" s="439">
        <f>ROUND(SUM(F32:F33),0)</f>
        <v>0</v>
      </c>
      <c r="G34" s="439">
        <f>ROUND(SUM(G32:G33),0)</f>
        <v>0</v>
      </c>
      <c r="H34" s="397">
        <f>ROUND(SUM(H32:H33),0)</f>
        <v>0</v>
      </c>
    </row>
    <row r="35" spans="1:8" ht="22.5" customHeight="1">
      <c r="A35" s="297" t="s">
        <v>69</v>
      </c>
      <c r="B35" s="836" t="s">
        <v>179</v>
      </c>
      <c r="C35" s="836"/>
      <c r="D35" s="419">
        <f>ROUND(+D34*0.5,0)</f>
        <v>0</v>
      </c>
      <c r="E35" s="419">
        <f>ROUND(+E34*0.5,0)</f>
        <v>0</v>
      </c>
      <c r="F35" s="419">
        <f>ROUND(+F34*0.5,0)</f>
        <v>0</v>
      </c>
      <c r="G35" s="419">
        <f>ROUND(+G34*0.5,0)</f>
        <v>0</v>
      </c>
      <c r="H35" s="310">
        <f>ROUND(+H34*0.5,0)</f>
        <v>0</v>
      </c>
    </row>
    <row r="36" spans="1:8" ht="22.5" customHeight="1">
      <c r="A36" s="297" t="s">
        <v>70</v>
      </c>
      <c r="B36" s="836" t="s">
        <v>180</v>
      </c>
      <c r="C36" s="836"/>
      <c r="D36" s="420">
        <f>ROUND(SUM(D34-D35),0)</f>
        <v>0</v>
      </c>
      <c r="E36" s="420">
        <f>ROUNDDOWN(SUM(E34-E35),0)</f>
        <v>0</v>
      </c>
      <c r="F36" s="420">
        <f>ROUNDDOWN(SUM(F34-F35),0)</f>
        <v>0</v>
      </c>
      <c r="G36" s="420">
        <f>ROUNDDOWN(SUM(G34-G35),0)</f>
        <v>0</v>
      </c>
      <c r="H36" s="398">
        <f>ROUNDDOWN(SUM(H34-H35),0)</f>
        <v>0</v>
      </c>
    </row>
    <row r="37" spans="1:8" ht="19.5" customHeight="1">
      <c r="A37" s="315"/>
      <c r="B37" s="836"/>
      <c r="C37" s="836"/>
      <c r="D37" s="435"/>
      <c r="E37" s="435"/>
      <c r="F37" s="435"/>
      <c r="G37" s="437"/>
      <c r="H37" s="330"/>
    </row>
    <row r="38" spans="1:8" ht="15">
      <c r="A38" s="323"/>
      <c r="B38" s="841"/>
      <c r="C38" s="841"/>
      <c r="D38" s="436"/>
      <c r="E38" s="436"/>
      <c r="F38" s="436"/>
      <c r="G38" s="436"/>
      <c r="H38" s="331"/>
    </row>
    <row r="40" spans="1:8" ht="15" customHeight="1">
      <c r="A40" s="326" t="s">
        <v>47</v>
      </c>
      <c r="B40" s="835" t="s">
        <v>244</v>
      </c>
      <c r="C40" s="835"/>
      <c r="D40" s="835"/>
      <c r="E40" s="835"/>
      <c r="F40" s="835"/>
      <c r="G40" s="835"/>
      <c r="H40" s="835"/>
    </row>
    <row r="41" spans="2:8" ht="15">
      <c r="B41" s="327"/>
      <c r="C41" s="327"/>
      <c r="D41" s="327"/>
      <c r="E41" s="327"/>
      <c r="F41" s="327"/>
      <c r="G41" s="327"/>
      <c r="H41" s="327"/>
    </row>
    <row r="42" spans="1:8" ht="15">
      <c r="A42" s="328"/>
      <c r="B42" s="835"/>
      <c r="C42" s="835"/>
      <c r="D42" s="835"/>
      <c r="E42" s="835"/>
      <c r="F42" s="835"/>
      <c r="G42" s="835"/>
      <c r="H42" s="835"/>
    </row>
    <row r="43" spans="2:8" ht="15">
      <c r="B43" s="432"/>
      <c r="C43" s="432"/>
      <c r="D43" s="432"/>
      <c r="E43" s="432"/>
      <c r="F43" s="432"/>
      <c r="G43" s="432"/>
      <c r="H43" s="432"/>
    </row>
    <row r="45" ht="15">
      <c r="D45" s="442"/>
    </row>
    <row r="48" ht="15">
      <c r="D48" s="443"/>
    </row>
  </sheetData>
  <sheetProtection selectLockedCells="1"/>
  <protectedRanges>
    <protectedRange sqref="D33:G33" name="Range4"/>
    <protectedRange sqref="D31:G31" name="Range3"/>
    <protectedRange sqref="D18:G21 D17:F17" name="Range2"/>
    <protectedRange sqref="F8:F10" name="Range1"/>
    <protectedRange password="E7EE" sqref="D21:E21" name="Range5"/>
  </protectedRanges>
  <mergeCells count="28">
    <mergeCell ref="B42:H42"/>
    <mergeCell ref="B34:C34"/>
    <mergeCell ref="B40:H40"/>
    <mergeCell ref="D15:F15"/>
    <mergeCell ref="B28:C28"/>
    <mergeCell ref="B35:C35"/>
    <mergeCell ref="B36:C36"/>
    <mergeCell ref="B38:C38"/>
    <mergeCell ref="B37:C37"/>
    <mergeCell ref="B31:C31"/>
    <mergeCell ref="B32:C32"/>
    <mergeCell ref="B33:C33"/>
    <mergeCell ref="B26:D26"/>
    <mergeCell ref="B27:H27"/>
    <mergeCell ref="D22:G22"/>
    <mergeCell ref="B9:D9"/>
    <mergeCell ref="B10:D10"/>
    <mergeCell ref="B12:D12"/>
    <mergeCell ref="B24:D24"/>
    <mergeCell ref="B25:D25"/>
    <mergeCell ref="B11:D11"/>
    <mergeCell ref="B13:D13"/>
    <mergeCell ref="B7:D7"/>
    <mergeCell ref="A1:H1"/>
    <mergeCell ref="A3:B3"/>
    <mergeCell ref="G3:H3"/>
    <mergeCell ref="A4:B4"/>
    <mergeCell ref="B6:H6"/>
  </mergeCells>
  <dataValidations count="1">
    <dataValidation type="list" allowBlank="1" showInputMessage="1" showErrorMessage="1" prompt="Select Yes or No" sqref="F8">
      <formula1>"Yes, No"</formula1>
    </dataValidation>
  </dataValidations>
  <printOptions horizontalCentered="1"/>
  <pageMargins left="0.33" right="0.33" top="0.75" bottom="0.5" header="0.25" footer="0.25"/>
  <pageSetup fitToHeight="0" fitToWidth="1" horizontalDpi="1200" verticalDpi="1200" orientation="portrait" scale="65" r:id="rId1"/>
  <headerFooter alignWithMargins="0">
    <oddHeader>&amp;L&amp;9State of Washington – Health Care Authority&amp;R&amp;9Health Care Authority
Ground Emergency Medical Transportation</oddHeader>
    <oddFooter>&amp;R&amp;9Page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zoomScaleSheetLayoutView="80" zoomScalePageLayoutView="80" workbookViewId="0" topLeftCell="A1">
      <selection activeCell="H3" sqref="H3:I3"/>
    </sheetView>
  </sheetViews>
  <sheetFormatPr defaultColWidth="8.88671875" defaultRowHeight="15"/>
  <cols>
    <col min="1" max="1" width="4.6640625" style="54" bestFit="1" customWidth="1"/>
    <col min="2" max="2" width="9.10546875" style="54" customWidth="1"/>
    <col min="3" max="3" width="13.77734375" style="70" customWidth="1"/>
    <col min="4" max="4" width="32.4453125" style="70" customWidth="1"/>
    <col min="5" max="5" width="9.5546875" style="70" customWidth="1"/>
    <col min="6" max="6" width="4.99609375" style="70" customWidth="1"/>
    <col min="7" max="7" width="8.77734375" style="70" customWidth="1"/>
    <col min="8" max="8" width="3.10546875" style="70" customWidth="1"/>
    <col min="9" max="9" width="15.10546875" style="70" customWidth="1"/>
    <col min="10" max="10" width="8.88671875" style="70" customWidth="1"/>
    <col min="11" max="11" width="0" style="70" hidden="1" customWidth="1"/>
    <col min="12" max="16384" width="8.88671875" style="70" customWidth="1"/>
  </cols>
  <sheetData>
    <row r="1" spans="1:9" ht="18" customHeight="1">
      <c r="A1" s="870" t="s">
        <v>201</v>
      </c>
      <c r="B1" s="870"/>
      <c r="C1" s="870"/>
      <c r="D1" s="870"/>
      <c r="E1" s="870"/>
      <c r="F1" s="870"/>
      <c r="G1" s="870"/>
      <c r="H1" s="870"/>
      <c r="I1" s="870"/>
    </row>
    <row r="2" ht="14.25" customHeight="1"/>
    <row r="3" spans="1:11" ht="14.25" customHeight="1">
      <c r="A3" s="729" t="s">
        <v>126</v>
      </c>
      <c r="B3" s="729"/>
      <c r="C3" s="729" t="s">
        <v>205</v>
      </c>
      <c r="D3" s="184">
        <f>Fire_District_Name</f>
        <v>0</v>
      </c>
      <c r="E3" s="76"/>
      <c r="F3" s="75"/>
      <c r="G3" s="183" t="s">
        <v>127</v>
      </c>
      <c r="H3" s="872">
        <f>FYE</f>
        <v>0</v>
      </c>
      <c r="I3" s="872"/>
      <c r="K3" s="70" t="s">
        <v>94</v>
      </c>
    </row>
    <row r="4" spans="1:11" ht="14.25" customHeight="1">
      <c r="A4" s="729" t="s">
        <v>125</v>
      </c>
      <c r="B4" s="729"/>
      <c r="C4" s="729">
        <v>1234567890</v>
      </c>
      <c r="D4" s="173">
        <f>NPI</f>
        <v>0</v>
      </c>
      <c r="E4" s="75"/>
      <c r="F4" s="75"/>
      <c r="G4" s="75"/>
      <c r="H4" s="75"/>
      <c r="I4" s="75"/>
      <c r="K4" s="70" t="s">
        <v>95</v>
      </c>
    </row>
    <row r="5" spans="1:9" ht="14.25" customHeight="1">
      <c r="A5" s="873"/>
      <c r="B5" s="873"/>
      <c r="C5" s="873"/>
      <c r="D5" s="182"/>
      <c r="E5" s="181"/>
      <c r="F5" s="181"/>
      <c r="G5" s="181"/>
      <c r="H5" s="181"/>
      <c r="I5" s="181"/>
    </row>
    <row r="6" ht="19.5" customHeight="1"/>
    <row r="7" spans="1:9" ht="19.5" customHeight="1">
      <c r="A7" s="871" t="s">
        <v>209</v>
      </c>
      <c r="B7" s="871"/>
      <c r="C7" s="871"/>
      <c r="D7" s="871"/>
      <c r="E7" s="871"/>
      <c r="F7" s="871"/>
      <c r="G7" s="871"/>
      <c r="H7" s="871"/>
      <c r="I7" s="871"/>
    </row>
    <row r="8" spans="1:9" s="77" customFormat="1" ht="18.75" customHeight="1" thickBot="1">
      <c r="A8" s="71" t="s">
        <v>157</v>
      </c>
      <c r="B8" s="187" t="s">
        <v>158</v>
      </c>
      <c r="C8" s="860" t="s">
        <v>210</v>
      </c>
      <c r="D8" s="861"/>
      <c r="E8" s="861"/>
      <c r="F8" s="861"/>
      <c r="G8" s="861"/>
      <c r="H8" s="874"/>
      <c r="I8" s="72" t="s">
        <v>55</v>
      </c>
    </row>
    <row r="9" spans="1:9" ht="18.75" customHeight="1" thickTop="1">
      <c r="A9" s="535"/>
      <c r="B9" s="536"/>
      <c r="C9" s="846"/>
      <c r="D9" s="847"/>
      <c r="E9" s="847"/>
      <c r="F9" s="847"/>
      <c r="G9" s="847"/>
      <c r="H9" s="848"/>
      <c r="I9" s="537"/>
    </row>
    <row r="10" spans="1:9" ht="18.75" customHeight="1">
      <c r="A10" s="538"/>
      <c r="B10" s="539"/>
      <c r="C10" s="846"/>
      <c r="D10" s="847"/>
      <c r="E10" s="847"/>
      <c r="F10" s="847"/>
      <c r="G10" s="847"/>
      <c r="H10" s="848"/>
      <c r="I10" s="540"/>
    </row>
    <row r="11" spans="1:9" ht="18.75" customHeight="1">
      <c r="A11" s="538"/>
      <c r="B11" s="539"/>
      <c r="C11" s="846"/>
      <c r="D11" s="847"/>
      <c r="E11" s="847"/>
      <c r="F11" s="847"/>
      <c r="G11" s="847"/>
      <c r="H11" s="848"/>
      <c r="I11" s="540"/>
    </row>
    <row r="12" spans="1:9" ht="18.75" customHeight="1">
      <c r="A12" s="538"/>
      <c r="B12" s="541"/>
      <c r="C12" s="846"/>
      <c r="D12" s="847"/>
      <c r="E12" s="847"/>
      <c r="F12" s="847"/>
      <c r="G12" s="847"/>
      <c r="H12" s="848"/>
      <c r="I12" s="540"/>
    </row>
    <row r="13" spans="1:9" ht="18.75" customHeight="1">
      <c r="A13" s="542"/>
      <c r="B13" s="543"/>
      <c r="C13" s="846"/>
      <c r="D13" s="847"/>
      <c r="E13" s="847"/>
      <c r="F13" s="847"/>
      <c r="G13" s="847"/>
      <c r="H13" s="848"/>
      <c r="I13" s="540"/>
    </row>
    <row r="14" spans="1:9" ht="18.75" customHeight="1">
      <c r="A14" s="542"/>
      <c r="B14" s="543"/>
      <c r="C14" s="846"/>
      <c r="D14" s="847"/>
      <c r="E14" s="847"/>
      <c r="F14" s="847"/>
      <c r="G14" s="847"/>
      <c r="H14" s="848"/>
      <c r="I14" s="540"/>
    </row>
    <row r="15" spans="1:9" ht="18.75" customHeight="1">
      <c r="A15" s="542"/>
      <c r="B15" s="543"/>
      <c r="C15" s="846"/>
      <c r="D15" s="847"/>
      <c r="E15" s="847"/>
      <c r="F15" s="847"/>
      <c r="G15" s="847"/>
      <c r="H15" s="848"/>
      <c r="I15" s="540"/>
    </row>
    <row r="16" spans="1:9" ht="18.75" customHeight="1">
      <c r="A16" s="542"/>
      <c r="B16" s="543"/>
      <c r="C16" s="846"/>
      <c r="D16" s="847"/>
      <c r="E16" s="847"/>
      <c r="F16" s="847"/>
      <c r="G16" s="847"/>
      <c r="H16" s="848"/>
      <c r="I16" s="540"/>
    </row>
    <row r="17" spans="1:9" ht="18.75" customHeight="1">
      <c r="A17" s="542"/>
      <c r="B17" s="543"/>
      <c r="C17" s="846"/>
      <c r="D17" s="847"/>
      <c r="E17" s="847"/>
      <c r="F17" s="847"/>
      <c r="G17" s="847"/>
      <c r="H17" s="848"/>
      <c r="I17" s="544"/>
    </row>
    <row r="18" spans="1:9" ht="18.75" customHeight="1">
      <c r="A18" s="542"/>
      <c r="B18" s="543"/>
      <c r="C18" s="846"/>
      <c r="D18" s="847"/>
      <c r="E18" s="847"/>
      <c r="F18" s="847"/>
      <c r="G18" s="847"/>
      <c r="H18" s="848"/>
      <c r="I18" s="544"/>
    </row>
    <row r="19" spans="1:9" ht="18.75" customHeight="1">
      <c r="A19" s="542"/>
      <c r="B19" s="543"/>
      <c r="C19" s="846"/>
      <c r="D19" s="847"/>
      <c r="E19" s="847"/>
      <c r="F19" s="847"/>
      <c r="G19" s="847"/>
      <c r="H19" s="848"/>
      <c r="I19" s="540"/>
    </row>
    <row r="20" spans="1:9" ht="18.75" customHeight="1">
      <c r="A20" s="542"/>
      <c r="B20" s="543"/>
      <c r="C20" s="846"/>
      <c r="D20" s="847"/>
      <c r="E20" s="847"/>
      <c r="F20" s="847"/>
      <c r="G20" s="847"/>
      <c r="H20" s="848"/>
      <c r="I20" s="540"/>
    </row>
    <row r="21" spans="1:9" ht="18.75" customHeight="1">
      <c r="A21" s="542"/>
      <c r="B21" s="543"/>
      <c r="C21" s="846"/>
      <c r="D21" s="847"/>
      <c r="E21" s="847"/>
      <c r="F21" s="847"/>
      <c r="G21" s="847"/>
      <c r="H21" s="848"/>
      <c r="I21" s="540"/>
    </row>
    <row r="22" spans="1:9" ht="18.75" customHeight="1">
      <c r="A22" s="545"/>
      <c r="B22" s="546"/>
      <c r="C22" s="849"/>
      <c r="D22" s="850"/>
      <c r="E22" s="850"/>
      <c r="F22" s="850"/>
      <c r="G22" s="850"/>
      <c r="H22" s="851"/>
      <c r="I22" s="547"/>
    </row>
    <row r="23" spans="3:9" ht="15">
      <c r="C23" s="3"/>
      <c r="D23" s="3"/>
      <c r="E23" s="3"/>
      <c r="F23" s="3"/>
      <c r="G23" s="3"/>
      <c r="H23" s="3"/>
      <c r="I23" s="3"/>
    </row>
    <row r="24" ht="9" customHeight="1"/>
    <row r="25" spans="1:9" s="77" customFormat="1" ht="19.5" customHeight="1">
      <c r="A25" s="856" t="s">
        <v>156</v>
      </c>
      <c r="B25" s="856"/>
      <c r="C25" s="856"/>
      <c r="D25" s="856"/>
      <c r="E25" s="856"/>
      <c r="F25" s="856"/>
      <c r="G25" s="856"/>
      <c r="H25" s="856"/>
      <c r="I25" s="856"/>
    </row>
    <row r="26" spans="1:9" s="77" customFormat="1" ht="18.75" customHeight="1" thickBot="1">
      <c r="A26" s="71" t="s">
        <v>157</v>
      </c>
      <c r="B26" s="187" t="s">
        <v>158</v>
      </c>
      <c r="C26" s="860" t="s">
        <v>159</v>
      </c>
      <c r="D26" s="861"/>
      <c r="E26" s="861"/>
      <c r="F26" s="861"/>
      <c r="G26" s="861"/>
      <c r="H26" s="874"/>
      <c r="I26" s="72" t="s">
        <v>55</v>
      </c>
    </row>
    <row r="27" spans="1:9" s="77" customFormat="1" ht="44.25" customHeight="1" thickTop="1">
      <c r="A27" s="548"/>
      <c r="B27" s="549"/>
      <c r="C27" s="875"/>
      <c r="D27" s="876"/>
      <c r="E27" s="876"/>
      <c r="F27" s="876"/>
      <c r="G27" s="876"/>
      <c r="H27" s="877"/>
      <c r="I27" s="550"/>
    </row>
    <row r="28" spans="1:9" s="77" customFormat="1" ht="43.5" customHeight="1">
      <c r="A28" s="551"/>
      <c r="B28" s="549"/>
      <c r="C28" s="875"/>
      <c r="D28" s="876"/>
      <c r="E28" s="876"/>
      <c r="F28" s="876"/>
      <c r="G28" s="876"/>
      <c r="H28" s="877"/>
      <c r="I28" s="552"/>
    </row>
    <row r="29" spans="1:9" s="77" customFormat="1" ht="36.75" customHeight="1">
      <c r="A29" s="553"/>
      <c r="B29" s="549"/>
      <c r="C29" s="878"/>
      <c r="D29" s="879"/>
      <c r="E29" s="879"/>
      <c r="F29" s="879"/>
      <c r="G29" s="879"/>
      <c r="H29" s="880"/>
      <c r="I29" s="552"/>
    </row>
    <row r="30" spans="1:9" s="77" customFormat="1" ht="18.75" customHeight="1">
      <c r="A30" s="538"/>
      <c r="B30" s="541"/>
      <c r="C30" s="846"/>
      <c r="D30" s="847"/>
      <c r="E30" s="847"/>
      <c r="F30" s="847"/>
      <c r="G30" s="847"/>
      <c r="H30" s="848"/>
      <c r="I30" s="554"/>
    </row>
    <row r="31" spans="1:9" s="77" customFormat="1" ht="18.75" customHeight="1">
      <c r="A31" s="538"/>
      <c r="B31" s="541"/>
      <c r="C31" s="846"/>
      <c r="D31" s="847"/>
      <c r="E31" s="847"/>
      <c r="F31" s="847"/>
      <c r="G31" s="847"/>
      <c r="H31" s="848"/>
      <c r="I31" s="554"/>
    </row>
    <row r="32" spans="1:9" s="77" customFormat="1" ht="18.75" customHeight="1">
      <c r="A32" s="538"/>
      <c r="B32" s="541"/>
      <c r="C32" s="846"/>
      <c r="D32" s="847"/>
      <c r="E32" s="847"/>
      <c r="F32" s="847"/>
      <c r="G32" s="847"/>
      <c r="H32" s="848"/>
      <c r="I32" s="554"/>
    </row>
    <row r="33" spans="1:9" s="77" customFormat="1" ht="18.75" customHeight="1">
      <c r="A33" s="538"/>
      <c r="B33" s="541"/>
      <c r="C33" s="846"/>
      <c r="D33" s="847"/>
      <c r="E33" s="847"/>
      <c r="F33" s="847"/>
      <c r="G33" s="847"/>
      <c r="H33" s="848"/>
      <c r="I33" s="554"/>
    </row>
    <row r="34" spans="1:9" s="77" customFormat="1" ht="18.75" customHeight="1">
      <c r="A34" s="538"/>
      <c r="B34" s="541"/>
      <c r="C34" s="846"/>
      <c r="D34" s="847"/>
      <c r="E34" s="847"/>
      <c r="F34" s="847"/>
      <c r="G34" s="847"/>
      <c r="H34" s="848"/>
      <c r="I34" s="554"/>
    </row>
    <row r="35" spans="1:9" s="77" customFormat="1" ht="18.75" customHeight="1">
      <c r="A35" s="538"/>
      <c r="B35" s="541"/>
      <c r="C35" s="846"/>
      <c r="D35" s="847"/>
      <c r="E35" s="847"/>
      <c r="F35" s="847"/>
      <c r="G35" s="847"/>
      <c r="H35" s="848"/>
      <c r="I35" s="554"/>
    </row>
    <row r="36" spans="1:9" s="77" customFormat="1" ht="18.75" customHeight="1">
      <c r="A36" s="538"/>
      <c r="B36" s="543"/>
      <c r="C36" s="846"/>
      <c r="D36" s="847"/>
      <c r="E36" s="847"/>
      <c r="F36" s="847"/>
      <c r="G36" s="847"/>
      <c r="H36" s="848"/>
      <c r="I36" s="554"/>
    </row>
    <row r="37" spans="1:9" s="77" customFormat="1" ht="18.75" customHeight="1">
      <c r="A37" s="542"/>
      <c r="B37" s="543"/>
      <c r="C37" s="846"/>
      <c r="D37" s="847"/>
      <c r="E37" s="847"/>
      <c r="F37" s="847"/>
      <c r="G37" s="847"/>
      <c r="H37" s="848"/>
      <c r="I37" s="554"/>
    </row>
    <row r="38" spans="1:9" s="77" customFormat="1" ht="18.75" customHeight="1">
      <c r="A38" s="542"/>
      <c r="B38" s="543"/>
      <c r="C38" s="846"/>
      <c r="D38" s="847"/>
      <c r="E38" s="847"/>
      <c r="F38" s="847"/>
      <c r="G38" s="847"/>
      <c r="H38" s="848"/>
      <c r="I38" s="554"/>
    </row>
    <row r="39" spans="1:9" s="77" customFormat="1" ht="18.75" customHeight="1">
      <c r="A39" s="545"/>
      <c r="B39" s="546"/>
      <c r="C39" s="849"/>
      <c r="D39" s="850"/>
      <c r="E39" s="850"/>
      <c r="F39" s="850"/>
      <c r="G39" s="850"/>
      <c r="H39" s="851"/>
      <c r="I39" s="547"/>
    </row>
    <row r="40" spans="1:9" s="77" customFormat="1" ht="15">
      <c r="A40" s="54"/>
      <c r="B40" s="54"/>
      <c r="C40" s="3"/>
      <c r="D40" s="3"/>
      <c r="E40" s="3"/>
      <c r="F40" s="3"/>
      <c r="G40" s="3"/>
      <c r="H40" s="3"/>
      <c r="I40" s="3"/>
    </row>
    <row r="41" spans="1:2" s="77" customFormat="1" ht="9" customHeight="1">
      <c r="A41" s="54"/>
      <c r="B41" s="54"/>
    </row>
    <row r="42" spans="1:9" s="77" customFormat="1" ht="19.5" customHeight="1">
      <c r="A42" s="856" t="s">
        <v>218</v>
      </c>
      <c r="B42" s="856"/>
      <c r="C42" s="856"/>
      <c r="D42" s="856"/>
      <c r="E42" s="856"/>
      <c r="F42" s="856"/>
      <c r="G42" s="856"/>
      <c r="H42" s="856"/>
      <c r="I42" s="856"/>
    </row>
    <row r="43" spans="1:9" s="77" customFormat="1" ht="18.75" customHeight="1" thickBot="1">
      <c r="A43" s="863" t="s">
        <v>157</v>
      </c>
      <c r="B43" s="864"/>
      <c r="C43" s="860" t="s">
        <v>217</v>
      </c>
      <c r="D43" s="861"/>
      <c r="E43" s="861"/>
      <c r="F43" s="861"/>
      <c r="G43" s="861"/>
      <c r="H43" s="861"/>
      <c r="I43" s="862"/>
    </row>
    <row r="44" spans="1:9" s="77" customFormat="1" ht="18.75" customHeight="1" thickTop="1">
      <c r="A44" s="865"/>
      <c r="B44" s="866"/>
      <c r="C44" s="867"/>
      <c r="D44" s="868"/>
      <c r="E44" s="868"/>
      <c r="F44" s="868"/>
      <c r="G44" s="868"/>
      <c r="H44" s="868"/>
      <c r="I44" s="869"/>
    </row>
    <row r="45" spans="1:9" s="77" customFormat="1" ht="18.75" customHeight="1">
      <c r="A45" s="857"/>
      <c r="B45" s="858"/>
      <c r="C45" s="846"/>
      <c r="D45" s="847"/>
      <c r="E45" s="847"/>
      <c r="F45" s="847"/>
      <c r="G45" s="847"/>
      <c r="H45" s="847"/>
      <c r="I45" s="855"/>
    </row>
    <row r="46" spans="1:9" s="77" customFormat="1" ht="18.75" customHeight="1">
      <c r="A46" s="857"/>
      <c r="B46" s="858"/>
      <c r="C46" s="846"/>
      <c r="D46" s="847"/>
      <c r="E46" s="847"/>
      <c r="F46" s="847"/>
      <c r="G46" s="847"/>
      <c r="H46" s="847"/>
      <c r="I46" s="855"/>
    </row>
    <row r="47" spans="1:9" s="77" customFormat="1" ht="18.75" customHeight="1">
      <c r="A47" s="857"/>
      <c r="B47" s="858"/>
      <c r="C47" s="846"/>
      <c r="D47" s="847"/>
      <c r="E47" s="847"/>
      <c r="F47" s="847"/>
      <c r="G47" s="847"/>
      <c r="H47" s="847"/>
      <c r="I47" s="855"/>
    </row>
    <row r="48" spans="1:9" s="77" customFormat="1" ht="18.75" customHeight="1">
      <c r="A48" s="857"/>
      <c r="B48" s="858"/>
      <c r="C48" s="846"/>
      <c r="D48" s="847"/>
      <c r="E48" s="847"/>
      <c r="F48" s="847"/>
      <c r="G48" s="847"/>
      <c r="H48" s="847"/>
      <c r="I48" s="855"/>
    </row>
    <row r="49" spans="1:9" s="77" customFormat="1" ht="18.75" customHeight="1">
      <c r="A49" s="849"/>
      <c r="B49" s="859"/>
      <c r="C49" s="852"/>
      <c r="D49" s="853"/>
      <c r="E49" s="853"/>
      <c r="F49" s="853"/>
      <c r="G49" s="853"/>
      <c r="H49" s="853"/>
      <c r="I49" s="854"/>
    </row>
  </sheetData>
  <sheetProtection/>
  <protectedRanges>
    <protectedRange sqref="A15:I22 A13:I14 A9:I12" name="Range2"/>
    <protectedRange sqref="A32:I39 A44:I49 A30:I31 I27:I29" name="Range1"/>
    <protectedRange sqref="A27:H29" name="Range1_1"/>
  </protectedRanges>
  <mergeCells count="51">
    <mergeCell ref="C8:H8"/>
    <mergeCell ref="C10:H10"/>
    <mergeCell ref="C15:H15"/>
    <mergeCell ref="C11:H11"/>
    <mergeCell ref="C12:H12"/>
    <mergeCell ref="C13:H13"/>
    <mergeCell ref="C14:H14"/>
    <mergeCell ref="C9:H9"/>
    <mergeCell ref="A1:I1"/>
    <mergeCell ref="A7:I7"/>
    <mergeCell ref="A3:C3"/>
    <mergeCell ref="A4:C4"/>
    <mergeCell ref="H3:I3"/>
    <mergeCell ref="A5:C5"/>
    <mergeCell ref="A49:B49"/>
    <mergeCell ref="C43:I43"/>
    <mergeCell ref="A43:B43"/>
    <mergeCell ref="A44:B44"/>
    <mergeCell ref="C44:I44"/>
    <mergeCell ref="A45:B45"/>
    <mergeCell ref="C45:I45"/>
    <mergeCell ref="A46:B46"/>
    <mergeCell ref="C16:H16"/>
    <mergeCell ref="C17:H17"/>
    <mergeCell ref="C37:H37"/>
    <mergeCell ref="C49:I49"/>
    <mergeCell ref="C46:I46"/>
    <mergeCell ref="A42:I42"/>
    <mergeCell ref="A47:B47"/>
    <mergeCell ref="C47:I47"/>
    <mergeCell ref="C30:H30"/>
    <mergeCell ref="A48:B48"/>
    <mergeCell ref="C36:H36"/>
    <mergeCell ref="C31:H31"/>
    <mergeCell ref="C35:H35"/>
    <mergeCell ref="C34:H34"/>
    <mergeCell ref="C33:H33"/>
    <mergeCell ref="C48:I48"/>
    <mergeCell ref="C18:H18"/>
    <mergeCell ref="C39:H39"/>
    <mergeCell ref="C19:H19"/>
    <mergeCell ref="C20:H20"/>
    <mergeCell ref="C21:H21"/>
    <mergeCell ref="C22:H22"/>
    <mergeCell ref="C38:H38"/>
    <mergeCell ref="A25:I25"/>
    <mergeCell ref="C26:H26"/>
    <mergeCell ref="C27:H27"/>
    <mergeCell ref="C28:H28"/>
    <mergeCell ref="C32:H32"/>
    <mergeCell ref="C29:H29"/>
  </mergeCells>
  <dataValidations count="1">
    <dataValidation type="list" allowBlank="1" showInputMessage="1" showErrorMessage="1" sqref="K5">
      <formula1>$K$3:$K$4</formula1>
    </dataValidation>
  </dataValidations>
  <printOptions horizontalCentered="1"/>
  <pageMargins left="0.33" right="0.33" top="0.75" bottom="0.5" header="0.25" footer="0.25"/>
  <pageSetup fitToHeight="1" fitToWidth="1" horizontalDpi="1200" verticalDpi="1200" orientation="portrait" scale="74" r:id="rId1"/>
  <headerFooter alignWithMargins="0">
    <oddHeader>&amp;L&amp;9State of Washington – Health Care Authority&amp;R&amp;9Health Care Authority
Ground Emergency Medical Transportation</oddHeader>
    <oddFooter>&amp;R&amp;9Page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showGridLines="0" zoomScaleSheetLayoutView="100" zoomScalePageLayoutView="80" workbookViewId="0" topLeftCell="A1">
      <selection activeCell="B84" sqref="B84"/>
    </sheetView>
  </sheetViews>
  <sheetFormatPr defaultColWidth="4.6640625" defaultRowHeight="10.5" customHeight="1"/>
  <cols>
    <col min="1" max="1" width="6.99609375" style="16" customWidth="1"/>
    <col min="2" max="2" width="16.99609375" style="16" customWidth="1"/>
    <col min="3" max="3" width="23.88671875" style="16" customWidth="1"/>
    <col min="4" max="4" width="6.77734375" style="16" customWidth="1"/>
    <col min="5" max="8" width="14.99609375" style="23" customWidth="1"/>
    <col min="9" max="16384" width="4.6640625" style="16" customWidth="1"/>
  </cols>
  <sheetData>
    <row r="1" spans="1:8" s="13" customFormat="1" ht="18" customHeight="1">
      <c r="A1" s="638" t="s">
        <v>189</v>
      </c>
      <c r="B1" s="638"/>
      <c r="C1" s="638"/>
      <c r="D1" s="638"/>
      <c r="E1" s="638"/>
      <c r="F1" s="638"/>
      <c r="G1" s="638"/>
      <c r="H1" s="638"/>
    </row>
    <row r="2" spans="1:8" ht="12" customHeight="1">
      <c r="A2" s="14"/>
      <c r="B2" s="14"/>
      <c r="C2" s="15"/>
      <c r="D2" s="15"/>
      <c r="E2" s="22"/>
      <c r="F2" s="22"/>
      <c r="G2" s="22"/>
      <c r="H2" s="22"/>
    </row>
    <row r="3" spans="1:8" ht="12" customHeight="1">
      <c r="A3" s="639" t="s">
        <v>112</v>
      </c>
      <c r="B3" s="639"/>
      <c r="C3" s="559">
        <f>Fire_District_Name</f>
        <v>0</v>
      </c>
      <c r="D3" s="101"/>
      <c r="E3" s="103"/>
      <c r="F3" s="104" t="s">
        <v>127</v>
      </c>
      <c r="G3" s="640">
        <f>FYE</f>
        <v>0</v>
      </c>
      <c r="H3" s="640"/>
    </row>
    <row r="4" spans="1:8" ht="12" customHeight="1">
      <c r="A4" s="639" t="s">
        <v>125</v>
      </c>
      <c r="B4" s="639"/>
      <c r="C4" s="560">
        <f>NPI</f>
        <v>0</v>
      </c>
      <c r="D4" s="101"/>
      <c r="E4" s="101"/>
      <c r="H4" s="43"/>
    </row>
    <row r="5" spans="3:8" ht="17.25" customHeight="1" thickBot="1">
      <c r="C5" s="17"/>
      <c r="D5" s="17"/>
      <c r="E5" s="24"/>
      <c r="F5" s="24"/>
      <c r="G5" s="24"/>
      <c r="H5" s="25"/>
    </row>
    <row r="6" spans="1:8" ht="10.5" customHeight="1">
      <c r="A6" s="642" t="s">
        <v>99</v>
      </c>
      <c r="B6" s="645" t="s">
        <v>53</v>
      </c>
      <c r="C6" s="645"/>
      <c r="D6" s="81"/>
      <c r="E6" s="82">
        <v>1</v>
      </c>
      <c r="F6" s="82">
        <v>2</v>
      </c>
      <c r="G6" s="82">
        <v>3</v>
      </c>
      <c r="H6" s="83">
        <v>4</v>
      </c>
    </row>
    <row r="7" spans="1:8" ht="38.25" customHeight="1">
      <c r="A7" s="643"/>
      <c r="B7" s="646"/>
      <c r="C7" s="646"/>
      <c r="D7" s="84" t="s">
        <v>106</v>
      </c>
      <c r="E7" s="85" t="s">
        <v>107</v>
      </c>
      <c r="F7" s="85" t="s">
        <v>160</v>
      </c>
      <c r="G7" s="102" t="s">
        <v>161</v>
      </c>
      <c r="H7" s="111" t="s">
        <v>130</v>
      </c>
    </row>
    <row r="8" spans="1:8" ht="24" customHeight="1" thickBot="1">
      <c r="A8" s="644"/>
      <c r="B8" s="647"/>
      <c r="C8" s="647"/>
      <c r="D8" s="86"/>
      <c r="E8" s="87" t="s">
        <v>129</v>
      </c>
      <c r="F8" s="87" t="s">
        <v>150</v>
      </c>
      <c r="G8" s="87" t="s">
        <v>151</v>
      </c>
      <c r="H8" s="88" t="s">
        <v>131</v>
      </c>
    </row>
    <row r="9" spans="1:8" s="94" customFormat="1" ht="18" customHeight="1" thickTop="1">
      <c r="A9" s="90"/>
      <c r="B9" s="657" t="s">
        <v>8</v>
      </c>
      <c r="C9" s="657"/>
      <c r="D9" s="91"/>
      <c r="E9" s="92"/>
      <c r="F9" s="92"/>
      <c r="G9" s="92"/>
      <c r="H9" s="93"/>
    </row>
    <row r="10" spans="1:8" s="94" customFormat="1" ht="15.75" customHeight="1">
      <c r="A10" s="99">
        <v>1</v>
      </c>
      <c r="B10" s="648" t="s">
        <v>9</v>
      </c>
      <c r="C10" s="648"/>
      <c r="D10" s="215">
        <f>IF('Sch 2 - MTS Expense'!D10="","",'Sch 2 - MTS Expense'!D10)</f>
      </c>
      <c r="E10" s="216">
        <f aca="true" t="shared" si="0" ref="E10:E19">SUM(F10:H10)</f>
        <v>0</v>
      </c>
      <c r="F10" s="216">
        <f>+'Sch 2 - MTS Expense'!I10</f>
        <v>0</v>
      </c>
      <c r="G10" s="216">
        <f>+'Sch 3 - NON-MTS Expense'!I10</f>
        <v>0</v>
      </c>
      <c r="H10" s="217"/>
    </row>
    <row r="11" spans="1:8" s="94" customFormat="1" ht="15.75" customHeight="1">
      <c r="A11" s="99">
        <v>2</v>
      </c>
      <c r="B11" s="648" t="s">
        <v>10</v>
      </c>
      <c r="C11" s="648"/>
      <c r="D11" s="215">
        <f>IF('Sch 2 - MTS Expense'!D11="","",'Sch 2 - MTS Expense'!D11)</f>
      </c>
      <c r="E11" s="218">
        <f t="shared" si="0"/>
        <v>0</v>
      </c>
      <c r="F11" s="218">
        <f>+'Sch 2 - MTS Expense'!I11</f>
        <v>0</v>
      </c>
      <c r="G11" s="218">
        <f>+'Sch 3 - NON-MTS Expense'!I11</f>
        <v>0</v>
      </c>
      <c r="H11" s="219"/>
    </row>
    <row r="12" spans="1:8" s="94" customFormat="1" ht="15.75" customHeight="1">
      <c r="A12" s="99">
        <v>3</v>
      </c>
      <c r="B12" s="648" t="s">
        <v>11</v>
      </c>
      <c r="C12" s="648"/>
      <c r="D12" s="215">
        <f>IF('Sch 2 - MTS Expense'!D12="","",'Sch 2 - MTS Expense'!D12)</f>
      </c>
      <c r="E12" s="218">
        <f t="shared" si="0"/>
        <v>0</v>
      </c>
      <c r="F12" s="218">
        <f>+'Sch 2 - MTS Expense'!I12</f>
        <v>0</v>
      </c>
      <c r="G12" s="218">
        <f>+'Sch 3 - NON-MTS Expense'!I12</f>
        <v>0</v>
      </c>
      <c r="H12" s="219"/>
    </row>
    <row r="13" spans="1:8" s="94" customFormat="1" ht="15.75" customHeight="1">
      <c r="A13" s="99">
        <v>4</v>
      </c>
      <c r="B13" s="648" t="s">
        <v>12</v>
      </c>
      <c r="C13" s="648"/>
      <c r="D13" s="215">
        <f>IF('Sch 2 - MTS Expense'!D13="","",'Sch 2 - MTS Expense'!D13)</f>
      </c>
      <c r="E13" s="218">
        <f t="shared" si="0"/>
        <v>0</v>
      </c>
      <c r="F13" s="218">
        <f>+'Sch 2 - MTS Expense'!I13</f>
        <v>0</v>
      </c>
      <c r="G13" s="218">
        <f>+'Sch 3 - NON-MTS Expense'!I13</f>
        <v>0</v>
      </c>
      <c r="H13" s="219"/>
    </row>
    <row r="14" spans="1:8" s="94" customFormat="1" ht="15.75" customHeight="1">
      <c r="A14" s="99">
        <v>5</v>
      </c>
      <c r="B14" s="648" t="s">
        <v>13</v>
      </c>
      <c r="C14" s="648"/>
      <c r="D14" s="215">
        <f>IF('Sch 2 - MTS Expense'!D14="","",'Sch 2 - MTS Expense'!D14)</f>
      </c>
      <c r="E14" s="218">
        <f>SUM(F14:G14)</f>
        <v>0</v>
      </c>
      <c r="F14" s="218">
        <f>+'Sch 2 - MTS Expense'!I14</f>
        <v>0</v>
      </c>
      <c r="G14" s="218">
        <f>+'Sch 3 - NON-MTS Expense'!I14</f>
        <v>0</v>
      </c>
      <c r="H14" s="219"/>
    </row>
    <row r="15" spans="1:8" s="94" customFormat="1" ht="15.75" customHeight="1">
      <c r="A15" s="99">
        <v>6</v>
      </c>
      <c r="B15" s="648" t="s">
        <v>14</v>
      </c>
      <c r="C15" s="648"/>
      <c r="D15" s="215">
        <f>IF('Sch 2 - MTS Expense'!D15="","",'Sch 2 - MTS Expense'!D15)</f>
      </c>
      <c r="E15" s="218">
        <f t="shared" si="0"/>
        <v>0</v>
      </c>
      <c r="F15" s="218">
        <f>+'Sch 2 - MTS Expense'!I15</f>
        <v>0</v>
      </c>
      <c r="G15" s="218">
        <f>+'Sch 3 - NON-MTS Expense'!I15</f>
        <v>0</v>
      </c>
      <c r="H15" s="219"/>
    </row>
    <row r="16" spans="1:8" s="94" customFormat="1" ht="15.75" customHeight="1">
      <c r="A16" s="99">
        <v>7</v>
      </c>
      <c r="B16" s="648" t="s">
        <v>15</v>
      </c>
      <c r="C16" s="648"/>
      <c r="D16" s="215">
        <f>IF('Sch 2 - MTS Expense'!D16="","",'Sch 2 - MTS Expense'!D16)</f>
      </c>
      <c r="E16" s="218">
        <f t="shared" si="0"/>
        <v>0</v>
      </c>
      <c r="F16" s="218">
        <f>+'Sch 2 - MTS Expense'!I16</f>
        <v>0</v>
      </c>
      <c r="G16" s="218">
        <f>+'Sch 3 - NON-MTS Expense'!I16</f>
        <v>0</v>
      </c>
      <c r="H16" s="219"/>
    </row>
    <row r="17" spans="1:8" s="94" customFormat="1" ht="15.75" customHeight="1">
      <c r="A17" s="99">
        <v>8</v>
      </c>
      <c r="B17" s="648" t="s">
        <v>16</v>
      </c>
      <c r="C17" s="648"/>
      <c r="D17" s="215">
        <f>IF('Sch 2 - MTS Expense'!D17="","",'Sch 2 - MTS Expense'!D17)</f>
      </c>
      <c r="E17" s="218">
        <f t="shared" si="0"/>
        <v>0</v>
      </c>
      <c r="F17" s="218">
        <f>+'Sch 2 - MTS Expense'!I17</f>
        <v>0</v>
      </c>
      <c r="G17" s="218">
        <f>+'Sch 3 - NON-MTS Expense'!I17</f>
        <v>0</v>
      </c>
      <c r="H17" s="219"/>
    </row>
    <row r="18" spans="1:8" s="94" customFormat="1" ht="15.75" customHeight="1">
      <c r="A18" s="99">
        <v>9</v>
      </c>
      <c r="B18" s="637" t="s">
        <v>271</v>
      </c>
      <c r="C18" s="637"/>
      <c r="D18" s="215">
        <f>IF('Sch 2 - MTS Expense'!D18="","",'Sch 2 - MTS Expense'!D18)</f>
      </c>
      <c r="E18" s="242">
        <f t="shared" si="0"/>
        <v>0</v>
      </c>
      <c r="F18" s="218">
        <f>+'Sch 2 - MTS Expense'!I18</f>
        <v>0</v>
      </c>
      <c r="G18" s="218">
        <f>+'Sch 3 - NON-MTS Expense'!I18</f>
        <v>0</v>
      </c>
      <c r="H18" s="219"/>
    </row>
    <row r="19" spans="1:8" s="94" customFormat="1" ht="15.75" customHeight="1">
      <c r="A19" s="99">
        <v>10</v>
      </c>
      <c r="B19" s="637" t="str">
        <f>'Sch 2 - MTS Expense'!B19:C19</f>
        <v>Other- (Specify)</v>
      </c>
      <c r="C19" s="637"/>
      <c r="D19" s="215">
        <f>IF('Sch 2 - MTS Expense'!D19="","",'Sch 2 - MTS Expense'!D19)</f>
      </c>
      <c r="E19" s="220">
        <f t="shared" si="0"/>
        <v>0</v>
      </c>
      <c r="F19" s="220">
        <f>+'Sch 2 - MTS Expense'!I19</f>
        <v>0</v>
      </c>
      <c r="G19" s="220">
        <f>+'Sch 3 - NON-MTS Expense'!I19</f>
        <v>0</v>
      </c>
      <c r="H19" s="221"/>
    </row>
    <row r="20" spans="1:8" s="94" customFormat="1" ht="15.75" customHeight="1">
      <c r="A20" s="99"/>
      <c r="B20" s="641" t="s">
        <v>108</v>
      </c>
      <c r="C20" s="641"/>
      <c r="D20" s="215"/>
      <c r="E20" s="222">
        <f>SUM(E10:E19)</f>
        <v>0</v>
      </c>
      <c r="F20" s="222">
        <f>SUM(F10:F19)</f>
        <v>0</v>
      </c>
      <c r="G20" s="222">
        <f>SUM(G10:G19)</f>
        <v>0</v>
      </c>
      <c r="H20" s="223"/>
    </row>
    <row r="21" spans="1:8" s="94" customFormat="1" ht="15.75" customHeight="1">
      <c r="A21" s="99"/>
      <c r="B21" s="654"/>
      <c r="C21" s="654"/>
      <c r="D21" s="215"/>
      <c r="E21" s="218"/>
      <c r="F21" s="218"/>
      <c r="G21" s="218"/>
      <c r="H21" s="219"/>
    </row>
    <row r="22" spans="1:8" s="94" customFormat="1" ht="18" customHeight="1">
      <c r="A22" s="99"/>
      <c r="B22" s="654" t="s">
        <v>111</v>
      </c>
      <c r="C22" s="654"/>
      <c r="D22" s="215"/>
      <c r="E22" s="218"/>
      <c r="F22" s="218"/>
      <c r="G22" s="218"/>
      <c r="H22" s="219"/>
    </row>
    <row r="23" spans="1:8" s="94" customFormat="1" ht="15.75" customHeight="1">
      <c r="A23" s="99">
        <v>11</v>
      </c>
      <c r="B23" s="648" t="s">
        <v>96</v>
      </c>
      <c r="C23" s="648"/>
      <c r="D23" s="215">
        <f>IF('Sch 2 - MTS Expense'!D23="","",'Sch 2 - MTS Expense'!D23)</f>
      </c>
      <c r="E23" s="216">
        <f aca="true" t="shared" si="1" ref="E23:E30">SUM(F23:H23)</f>
        <v>0</v>
      </c>
      <c r="F23" s="216">
        <f>+'Sch 2 - MTS Expense'!I23</f>
        <v>0</v>
      </c>
      <c r="G23" s="216">
        <f>+'Sch 3 - NON-MTS Expense'!I23</f>
        <v>0</v>
      </c>
      <c r="H23" s="217"/>
    </row>
    <row r="24" spans="1:8" s="94" customFormat="1" ht="15.75" customHeight="1">
      <c r="A24" s="99">
        <v>12</v>
      </c>
      <c r="B24" s="648" t="s">
        <v>97</v>
      </c>
      <c r="C24" s="648"/>
      <c r="D24" s="215">
        <f>IF('Sch 2 - MTS Expense'!D24="","",'Sch 2 - MTS Expense'!D24)</f>
      </c>
      <c r="E24" s="218">
        <f t="shared" si="1"/>
        <v>0</v>
      </c>
      <c r="F24" s="218">
        <f>+'Sch 2 - MTS Expense'!I24</f>
        <v>0</v>
      </c>
      <c r="G24" s="218">
        <f>+'Sch 3 - NON-MTS Expense'!I24</f>
        <v>0</v>
      </c>
      <c r="H24" s="219"/>
    </row>
    <row r="25" spans="1:8" s="94" customFormat="1" ht="15.75" customHeight="1">
      <c r="A25" s="99">
        <v>13</v>
      </c>
      <c r="B25" s="648" t="s">
        <v>184</v>
      </c>
      <c r="C25" s="648"/>
      <c r="D25" s="215">
        <f>IF('Sch 2 - MTS Expense'!D25="","",'Sch 2 - MTS Expense'!D25)</f>
      </c>
      <c r="E25" s="218">
        <f>SUM(F25:H25)</f>
        <v>0</v>
      </c>
      <c r="F25" s="218">
        <f>+'Sch 2 - MTS Expense'!I25</f>
        <v>0</v>
      </c>
      <c r="G25" s="218">
        <f>+'Sch 3 - NON-MTS Expense'!I25</f>
        <v>0</v>
      </c>
      <c r="H25" s="219"/>
    </row>
    <row r="26" spans="1:8" s="94" customFormat="1" ht="15.75" customHeight="1">
      <c r="A26" s="99">
        <v>14</v>
      </c>
      <c r="B26" s="648" t="s">
        <v>185</v>
      </c>
      <c r="C26" s="648"/>
      <c r="D26" s="215">
        <f>IF('Sch 2 - MTS Expense'!D26="","",'Sch 2 - MTS Expense'!D26)</f>
      </c>
      <c r="E26" s="218">
        <f t="shared" si="1"/>
        <v>0</v>
      </c>
      <c r="F26" s="218">
        <f>+'Sch 2 - MTS Expense'!I26</f>
        <v>0</v>
      </c>
      <c r="G26" s="218">
        <f>+'Sch 3 - NON-MTS Expense'!I26</f>
        <v>0</v>
      </c>
      <c r="H26" s="219"/>
    </row>
    <row r="27" spans="1:8" s="94" customFormat="1" ht="15.75" customHeight="1">
      <c r="A27" s="99">
        <v>15</v>
      </c>
      <c r="B27" s="637" t="str">
        <f>'Sch 2 - MTS Expense'!B27:C27</f>
        <v>Other- (Specify)</v>
      </c>
      <c r="C27" s="637"/>
      <c r="D27" s="215">
        <f>IF('Sch 2 - MTS Expense'!D27="","",'Sch 2 - MTS Expense'!D27)</f>
      </c>
      <c r="E27" s="218">
        <f t="shared" si="1"/>
        <v>0</v>
      </c>
      <c r="F27" s="218">
        <f>+'Sch 2 - MTS Expense'!I27</f>
        <v>0</v>
      </c>
      <c r="G27" s="218">
        <f>+'Sch 3 - NON-MTS Expense'!I27</f>
        <v>0</v>
      </c>
      <c r="H27" s="219"/>
    </row>
    <row r="28" spans="1:8" s="94" customFormat="1" ht="15.75" customHeight="1">
      <c r="A28" s="99">
        <v>16</v>
      </c>
      <c r="B28" s="637" t="str">
        <f>'Sch 2 - MTS Expense'!B28:C28</f>
        <v>Other- (Specify)</v>
      </c>
      <c r="C28" s="637"/>
      <c r="D28" s="215">
        <f>IF('Sch 2 - MTS Expense'!D28="","",'Sch 2 - MTS Expense'!D28)</f>
      </c>
      <c r="E28" s="218">
        <f t="shared" si="1"/>
        <v>0</v>
      </c>
      <c r="F28" s="218">
        <f>+'Sch 2 - MTS Expense'!I28</f>
        <v>0</v>
      </c>
      <c r="G28" s="218">
        <f>+'Sch 3 - NON-MTS Expense'!I28</f>
        <v>0</v>
      </c>
      <c r="H28" s="219"/>
    </row>
    <row r="29" spans="1:8" s="94" customFormat="1" ht="15.75" customHeight="1">
      <c r="A29" s="99">
        <v>17</v>
      </c>
      <c r="B29" s="637" t="str">
        <f>'Sch 2 - MTS Expense'!B29:C29</f>
        <v>Other- (Specify)</v>
      </c>
      <c r="C29" s="637"/>
      <c r="D29" s="215">
        <f>IF('Sch 2 - MTS Expense'!D29="","",'Sch 2 - MTS Expense'!D29)</f>
      </c>
      <c r="E29" s="218">
        <f t="shared" si="1"/>
        <v>0</v>
      </c>
      <c r="F29" s="218">
        <f>+'Sch 2 - MTS Expense'!I29</f>
        <v>0</v>
      </c>
      <c r="G29" s="218">
        <f>+'Sch 3 - NON-MTS Expense'!I29</f>
        <v>0</v>
      </c>
      <c r="H29" s="219"/>
    </row>
    <row r="30" spans="1:8" s="94" customFormat="1" ht="15.75" customHeight="1">
      <c r="A30" s="99">
        <v>18</v>
      </c>
      <c r="B30" s="637" t="str">
        <f>'Sch 2 - MTS Expense'!B30:C30</f>
        <v>Other- (Specify)</v>
      </c>
      <c r="C30" s="637"/>
      <c r="D30" s="215">
        <f>IF('Sch 2 - MTS Expense'!D30="","",'Sch 2 - MTS Expense'!D30)</f>
      </c>
      <c r="E30" s="220">
        <f t="shared" si="1"/>
        <v>0</v>
      </c>
      <c r="F30" s="220">
        <f>+'Sch 2 - MTS Expense'!I30</f>
        <v>0</v>
      </c>
      <c r="G30" s="220">
        <f>+'Sch 3 - NON-MTS Expense'!I30</f>
        <v>0</v>
      </c>
      <c r="H30" s="221"/>
    </row>
    <row r="31" spans="1:8" s="94" customFormat="1" ht="15.75" customHeight="1">
      <c r="A31" s="99"/>
      <c r="B31" s="655" t="s">
        <v>109</v>
      </c>
      <c r="C31" s="655"/>
      <c r="D31" s="215"/>
      <c r="E31" s="224">
        <f>SUM(E23:E30)</f>
        <v>0</v>
      </c>
      <c r="F31" s="224">
        <f>SUM(F23:F30)</f>
        <v>0</v>
      </c>
      <c r="G31" s="224">
        <f>SUM(G23:G30)</f>
        <v>0</v>
      </c>
      <c r="H31" s="225"/>
    </row>
    <row r="32" spans="1:8" s="94" customFormat="1" ht="15.75" customHeight="1">
      <c r="A32" s="99"/>
      <c r="B32" s="648"/>
      <c r="C32" s="648"/>
      <c r="D32" s="215"/>
      <c r="E32" s="224"/>
      <c r="F32" s="224"/>
      <c r="G32" s="224"/>
      <c r="H32" s="225"/>
    </row>
    <row r="33" spans="1:8" s="94" customFormat="1" ht="16.5" customHeight="1">
      <c r="A33" s="99"/>
      <c r="B33" s="654" t="s">
        <v>98</v>
      </c>
      <c r="C33" s="654"/>
      <c r="D33" s="215"/>
      <c r="E33" s="226"/>
      <c r="F33" s="226"/>
      <c r="G33" s="226"/>
      <c r="H33" s="227"/>
    </row>
    <row r="34" spans="1:8" s="94" customFormat="1" ht="15.75" customHeight="1">
      <c r="A34" s="99">
        <v>19</v>
      </c>
      <c r="B34" s="648" t="s">
        <v>96</v>
      </c>
      <c r="C34" s="648"/>
      <c r="D34" s="215">
        <f>IF('Sch 2 - MTS Expense'!D34="","",'Sch 2 - MTS Expense'!D34)</f>
      </c>
      <c r="E34" s="216">
        <f aca="true" t="shared" si="2" ref="E34:E41">SUM(F34:H34)</f>
        <v>0</v>
      </c>
      <c r="F34" s="216">
        <f>+'Sch 2 - MTS Expense'!I34</f>
        <v>0</v>
      </c>
      <c r="G34" s="216">
        <f>+'Sch 3 - NON-MTS Expense'!I34</f>
        <v>0</v>
      </c>
      <c r="H34" s="217"/>
    </row>
    <row r="35" spans="1:8" s="94" customFormat="1" ht="15.75" customHeight="1">
      <c r="A35" s="99">
        <v>20</v>
      </c>
      <c r="B35" s="648" t="s">
        <v>97</v>
      </c>
      <c r="C35" s="648"/>
      <c r="D35" s="215">
        <f>IF('Sch 2 - MTS Expense'!D35="","",'Sch 2 - MTS Expense'!D35)</f>
      </c>
      <c r="E35" s="218">
        <f t="shared" si="2"/>
        <v>0</v>
      </c>
      <c r="F35" s="218">
        <f>+'Sch 2 - MTS Expense'!I35</f>
        <v>0</v>
      </c>
      <c r="G35" s="218">
        <f>+'Sch 3 - NON-MTS Expense'!I35</f>
        <v>0</v>
      </c>
      <c r="H35" s="219"/>
    </row>
    <row r="36" spans="1:8" s="94" customFormat="1" ht="15.75" customHeight="1">
      <c r="A36" s="99">
        <v>21</v>
      </c>
      <c r="B36" s="648" t="s">
        <v>184</v>
      </c>
      <c r="C36" s="648"/>
      <c r="D36" s="215">
        <f>IF('Sch 2 - MTS Expense'!D36="","",'Sch 2 - MTS Expense'!D36)</f>
      </c>
      <c r="E36" s="218">
        <f>SUM(F36:H36)</f>
        <v>0</v>
      </c>
      <c r="F36" s="218">
        <f>+'Sch 2 - MTS Expense'!I36</f>
        <v>0</v>
      </c>
      <c r="G36" s="218">
        <f>+'Sch 3 - NON-MTS Expense'!I36</f>
        <v>0</v>
      </c>
      <c r="H36" s="219"/>
    </row>
    <row r="37" spans="1:8" s="94" customFormat="1" ht="15.75" customHeight="1">
      <c r="A37" s="99">
        <v>22</v>
      </c>
      <c r="B37" s="648" t="s">
        <v>185</v>
      </c>
      <c r="C37" s="648"/>
      <c r="D37" s="215">
        <f>IF('Sch 2 - MTS Expense'!D37="","",'Sch 2 - MTS Expense'!D37)</f>
      </c>
      <c r="E37" s="218">
        <f t="shared" si="2"/>
        <v>0</v>
      </c>
      <c r="F37" s="218">
        <f>+'Sch 2 - MTS Expense'!I37</f>
        <v>0</v>
      </c>
      <c r="G37" s="218">
        <f>+'Sch 3 - NON-MTS Expense'!I37</f>
        <v>0</v>
      </c>
      <c r="H37" s="219"/>
    </row>
    <row r="38" spans="1:8" s="94" customFormat="1" ht="15.75" customHeight="1">
      <c r="A38" s="99">
        <v>23</v>
      </c>
      <c r="B38" s="637" t="str">
        <f>'Sch 2 - MTS Expense'!B38:C38</f>
        <v>Other- (Specify)</v>
      </c>
      <c r="C38" s="637"/>
      <c r="D38" s="215">
        <f>IF('Sch 2 - MTS Expense'!D38="","",'Sch 2 - MTS Expense'!D38)</f>
      </c>
      <c r="E38" s="218">
        <f t="shared" si="2"/>
        <v>0</v>
      </c>
      <c r="F38" s="218">
        <f>+'Sch 2 - MTS Expense'!I38</f>
        <v>0</v>
      </c>
      <c r="G38" s="218">
        <f>+'Sch 3 - NON-MTS Expense'!I38</f>
        <v>0</v>
      </c>
      <c r="H38" s="219"/>
    </row>
    <row r="39" spans="1:8" s="94" customFormat="1" ht="15.75" customHeight="1">
      <c r="A39" s="99">
        <v>24</v>
      </c>
      <c r="B39" s="637" t="str">
        <f>'Sch 2 - MTS Expense'!B39:C39</f>
        <v>Other- (Specify)</v>
      </c>
      <c r="C39" s="637"/>
      <c r="D39" s="215">
        <f>IF('Sch 2 - MTS Expense'!D39="","",'Sch 2 - MTS Expense'!D39)</f>
      </c>
      <c r="E39" s="218">
        <f t="shared" si="2"/>
        <v>0</v>
      </c>
      <c r="F39" s="218">
        <f>+'Sch 2 - MTS Expense'!I39</f>
        <v>0</v>
      </c>
      <c r="G39" s="218">
        <f>+'Sch 3 - NON-MTS Expense'!I39</f>
        <v>0</v>
      </c>
      <c r="H39" s="219"/>
    </row>
    <row r="40" spans="1:8" s="94" customFormat="1" ht="15.75" customHeight="1">
      <c r="A40" s="99">
        <v>25</v>
      </c>
      <c r="B40" s="637" t="str">
        <f>'Sch 2 - MTS Expense'!B40:C40</f>
        <v>Other- (Specify)</v>
      </c>
      <c r="C40" s="637"/>
      <c r="D40" s="215">
        <f>IF('Sch 2 - MTS Expense'!D40="","",'Sch 2 - MTS Expense'!D40)</f>
      </c>
      <c r="E40" s="218">
        <f t="shared" si="2"/>
        <v>0</v>
      </c>
      <c r="F40" s="218">
        <f>+'Sch 2 - MTS Expense'!I40</f>
        <v>0</v>
      </c>
      <c r="G40" s="218">
        <f>+'Sch 3 - NON-MTS Expense'!I40</f>
        <v>0</v>
      </c>
      <c r="H40" s="219"/>
    </row>
    <row r="41" spans="1:8" s="94" customFormat="1" ht="15.75" customHeight="1">
      <c r="A41" s="99">
        <v>26</v>
      </c>
      <c r="B41" s="637" t="str">
        <f>'Sch 2 - MTS Expense'!B41:C41</f>
        <v>Other- (Specify)</v>
      </c>
      <c r="C41" s="637"/>
      <c r="D41" s="215">
        <f>IF('Sch 2 - MTS Expense'!D41="","",'Sch 2 - MTS Expense'!D41)</f>
      </c>
      <c r="E41" s="220">
        <f t="shared" si="2"/>
        <v>0</v>
      </c>
      <c r="F41" s="220">
        <f>+'Sch 2 - MTS Expense'!I41</f>
        <v>0</v>
      </c>
      <c r="G41" s="220">
        <f>+'Sch 3 - NON-MTS Expense'!I41</f>
        <v>0</v>
      </c>
      <c r="H41" s="221"/>
    </row>
    <row r="42" spans="1:8" s="94" customFormat="1" ht="15.75" customHeight="1">
      <c r="A42" s="99"/>
      <c r="B42" s="650" t="s">
        <v>110</v>
      </c>
      <c r="C42" s="651"/>
      <c r="D42" s="215"/>
      <c r="E42" s="224">
        <f>SUM(E34:E41)</f>
        <v>0</v>
      </c>
      <c r="F42" s="224">
        <f>SUM(F34:F41)</f>
        <v>0</v>
      </c>
      <c r="G42" s="224">
        <f>SUM(G34:G41)</f>
        <v>0</v>
      </c>
      <c r="H42" s="228"/>
    </row>
    <row r="43" spans="1:8" s="94" customFormat="1" ht="15.75" customHeight="1">
      <c r="A43" s="99"/>
      <c r="B43" s="658" t="s">
        <v>190</v>
      </c>
      <c r="C43" s="658"/>
      <c r="D43" s="229"/>
      <c r="E43" s="222">
        <f>+E31+E42</f>
        <v>0</v>
      </c>
      <c r="F43" s="222">
        <f>+F31+F42</f>
        <v>0</v>
      </c>
      <c r="G43" s="222">
        <f>+G31+G42</f>
        <v>0</v>
      </c>
      <c r="H43" s="223"/>
    </row>
    <row r="44" spans="1:8" s="94" customFormat="1" ht="15.75" customHeight="1">
      <c r="A44" s="99"/>
      <c r="B44" s="649"/>
      <c r="C44" s="649"/>
      <c r="D44" s="229"/>
      <c r="E44" s="226"/>
      <c r="F44" s="226"/>
      <c r="G44" s="226"/>
      <c r="H44" s="227"/>
    </row>
    <row r="45" spans="1:8" s="94" customFormat="1" ht="15.75" customHeight="1">
      <c r="A45" s="99"/>
      <c r="B45" s="652" t="s">
        <v>191</v>
      </c>
      <c r="C45" s="653"/>
      <c r="D45" s="230"/>
      <c r="E45" s="231">
        <f>+E20+E43</f>
        <v>0</v>
      </c>
      <c r="F45" s="231">
        <f>+F20+F43</f>
        <v>0</v>
      </c>
      <c r="G45" s="231">
        <f>+G20+G43</f>
        <v>0</v>
      </c>
      <c r="H45" s="232"/>
    </row>
    <row r="46" spans="1:8" s="94" customFormat="1" ht="15.75" customHeight="1">
      <c r="A46" s="99"/>
      <c r="B46" s="648"/>
      <c r="C46" s="648"/>
      <c r="D46" s="215"/>
      <c r="E46" s="218"/>
      <c r="F46" s="218"/>
      <c r="G46" s="218"/>
      <c r="H46" s="233"/>
    </row>
    <row r="47" spans="1:8" s="94" customFormat="1" ht="18" customHeight="1">
      <c r="A47" s="99"/>
      <c r="B47" s="654" t="s">
        <v>17</v>
      </c>
      <c r="C47" s="654"/>
      <c r="D47" s="215"/>
      <c r="E47" s="218"/>
      <c r="F47" s="218"/>
      <c r="G47" s="218"/>
      <c r="H47" s="233"/>
    </row>
    <row r="48" spans="1:8" s="94" customFormat="1" ht="15.75" customHeight="1">
      <c r="A48" s="99">
        <v>27</v>
      </c>
      <c r="B48" s="648" t="s">
        <v>18</v>
      </c>
      <c r="C48" s="648"/>
      <c r="D48" s="215">
        <f>IF('Sch 2 - MTS Expense'!D48="","",'Sch 2 - MTS Expense'!D48)</f>
      </c>
      <c r="E48" s="216">
        <f>SUM(F48:H48)</f>
        <v>0</v>
      </c>
      <c r="F48" s="216">
        <f>+'Sch 2 - MTS Expense'!I48</f>
        <v>0</v>
      </c>
      <c r="G48" s="216">
        <f>+'Sch 3 - NON-MTS Expense'!I48</f>
        <v>0</v>
      </c>
      <c r="H48" s="234">
        <f>+'Sch 5 - A&amp;G'!H10</f>
        <v>0</v>
      </c>
    </row>
    <row r="49" spans="1:8" s="94" customFormat="1" ht="15.75" customHeight="1">
      <c r="A49" s="99">
        <v>28</v>
      </c>
      <c r="B49" s="648" t="s">
        <v>19</v>
      </c>
      <c r="C49" s="648"/>
      <c r="D49" s="215">
        <f>IF('Sch 2 - MTS Expense'!D49="","",'Sch 2 - MTS Expense'!D49)</f>
      </c>
      <c r="E49" s="218">
        <f>SUM(F49:H49)</f>
        <v>0</v>
      </c>
      <c r="F49" s="218">
        <f>+'Sch 2 - MTS Expense'!I49</f>
        <v>0</v>
      </c>
      <c r="G49" s="218">
        <f>+'Sch 3 - NON-MTS Expense'!I49</f>
        <v>0</v>
      </c>
      <c r="H49" s="233">
        <f>+'Sch 5 - A&amp;G'!H11</f>
        <v>0</v>
      </c>
    </row>
    <row r="50" spans="1:8" s="94" customFormat="1" ht="15.75" customHeight="1">
      <c r="A50" s="99">
        <v>29</v>
      </c>
      <c r="B50" s="648" t="s">
        <v>20</v>
      </c>
      <c r="C50" s="648"/>
      <c r="D50" s="215">
        <f>IF('Sch 2 - MTS Expense'!D50="","",'Sch 2 - MTS Expense'!D50)</f>
      </c>
      <c r="E50" s="218">
        <f aca="true" t="shared" si="3" ref="E50:E77">SUM(F50:H50)</f>
        <v>0</v>
      </c>
      <c r="F50" s="218">
        <f>+'Sch 2 - MTS Expense'!I50</f>
        <v>0</v>
      </c>
      <c r="G50" s="218">
        <f>+'Sch 3 - NON-MTS Expense'!I50</f>
        <v>0</v>
      </c>
      <c r="H50" s="233">
        <f>+'Sch 5 - A&amp;G'!H12</f>
        <v>0</v>
      </c>
    </row>
    <row r="51" spans="1:8" s="94" customFormat="1" ht="15.75" customHeight="1">
      <c r="A51" s="99">
        <v>30</v>
      </c>
      <c r="B51" s="648" t="s">
        <v>21</v>
      </c>
      <c r="C51" s="648"/>
      <c r="D51" s="215">
        <f>IF('Sch 2 - MTS Expense'!D51="","",'Sch 2 - MTS Expense'!D51)</f>
      </c>
      <c r="E51" s="218">
        <f t="shared" si="3"/>
        <v>0</v>
      </c>
      <c r="F51" s="218">
        <f>+'Sch 2 - MTS Expense'!I51</f>
        <v>0</v>
      </c>
      <c r="G51" s="218">
        <f>+'Sch 3 - NON-MTS Expense'!I51</f>
        <v>0</v>
      </c>
      <c r="H51" s="233">
        <f>+'Sch 5 - A&amp;G'!H13</f>
        <v>0</v>
      </c>
    </row>
    <row r="52" spans="1:8" s="94" customFormat="1" ht="15.75" customHeight="1">
      <c r="A52" s="99">
        <v>31</v>
      </c>
      <c r="B52" s="648" t="s">
        <v>22</v>
      </c>
      <c r="C52" s="648"/>
      <c r="D52" s="215">
        <f>IF('Sch 2 - MTS Expense'!D52="","",'Sch 2 - MTS Expense'!D52)</f>
      </c>
      <c r="E52" s="218">
        <f t="shared" si="3"/>
        <v>0</v>
      </c>
      <c r="F52" s="218">
        <f>+'Sch 2 - MTS Expense'!I52</f>
        <v>0</v>
      </c>
      <c r="G52" s="218">
        <f>+'Sch 3 - NON-MTS Expense'!I52</f>
        <v>0</v>
      </c>
      <c r="H52" s="233">
        <f>+'Sch 5 - A&amp;G'!H14</f>
        <v>0</v>
      </c>
    </row>
    <row r="53" spans="1:8" s="94" customFormat="1" ht="15.75" customHeight="1">
      <c r="A53" s="99">
        <v>32</v>
      </c>
      <c r="B53" s="648" t="s">
        <v>23</v>
      </c>
      <c r="C53" s="648"/>
      <c r="D53" s="215">
        <f>IF('Sch 2 - MTS Expense'!D53="","",'Sch 2 - MTS Expense'!D53)</f>
      </c>
      <c r="E53" s="218">
        <f t="shared" si="3"/>
        <v>0</v>
      </c>
      <c r="F53" s="218">
        <f>+'Sch 2 - MTS Expense'!I53</f>
        <v>0</v>
      </c>
      <c r="G53" s="218">
        <f>+'Sch 3 - NON-MTS Expense'!I53</f>
        <v>0</v>
      </c>
      <c r="H53" s="233">
        <f>+'Sch 5 - A&amp;G'!H15</f>
        <v>0</v>
      </c>
    </row>
    <row r="54" spans="1:8" s="94" customFormat="1" ht="15.75" customHeight="1">
      <c r="A54" s="99">
        <v>33</v>
      </c>
      <c r="B54" s="659" t="s">
        <v>24</v>
      </c>
      <c r="C54" s="660"/>
      <c r="D54" s="215">
        <f>IF('Sch 2 - MTS Expense'!D54="","",'Sch 2 - MTS Expense'!D54)</f>
      </c>
      <c r="E54" s="218">
        <f>SUM(F54:H54)</f>
        <v>0</v>
      </c>
      <c r="F54" s="218">
        <f>+'Sch 2 - MTS Expense'!I54</f>
        <v>0</v>
      </c>
      <c r="G54" s="218">
        <f>+'Sch 3 - NON-MTS Expense'!I54</f>
        <v>0</v>
      </c>
      <c r="H54" s="233">
        <f>+'Sch 5 - A&amp;G'!H16</f>
        <v>0</v>
      </c>
    </row>
    <row r="55" spans="1:8" s="94" customFormat="1" ht="15.75" customHeight="1">
      <c r="A55" s="99">
        <v>34</v>
      </c>
      <c r="B55" s="648" t="s">
        <v>25</v>
      </c>
      <c r="C55" s="648"/>
      <c r="D55" s="215">
        <f>IF('Sch 2 - MTS Expense'!D55="","",'Sch 2 - MTS Expense'!D55)</f>
      </c>
      <c r="E55" s="218">
        <f t="shared" si="3"/>
        <v>0</v>
      </c>
      <c r="F55" s="218">
        <f>+'Sch 2 - MTS Expense'!I55</f>
        <v>0</v>
      </c>
      <c r="G55" s="218">
        <f>+'Sch 3 - NON-MTS Expense'!I55</f>
        <v>0</v>
      </c>
      <c r="H55" s="233">
        <f>+'Sch 5 - A&amp;G'!H17</f>
        <v>0</v>
      </c>
    </row>
    <row r="56" spans="1:8" s="94" customFormat="1" ht="15.75" customHeight="1">
      <c r="A56" s="99">
        <v>35</v>
      </c>
      <c r="B56" s="648" t="s">
        <v>26</v>
      </c>
      <c r="C56" s="648"/>
      <c r="D56" s="215">
        <f>IF('Sch 2 - MTS Expense'!D56="","",'Sch 2 - MTS Expense'!D56)</f>
      </c>
      <c r="E56" s="218">
        <f t="shared" si="3"/>
        <v>0</v>
      </c>
      <c r="F56" s="218">
        <f>+'Sch 2 - MTS Expense'!I56</f>
        <v>0</v>
      </c>
      <c r="G56" s="218">
        <f>+'Sch 3 - NON-MTS Expense'!I56</f>
        <v>0</v>
      </c>
      <c r="H56" s="233">
        <f>+'Sch 5 - A&amp;G'!H18</f>
        <v>0</v>
      </c>
    </row>
    <row r="57" spans="1:8" s="94" customFormat="1" ht="15.75" customHeight="1">
      <c r="A57" s="99">
        <v>36</v>
      </c>
      <c r="B57" s="648" t="s">
        <v>27</v>
      </c>
      <c r="C57" s="648"/>
      <c r="D57" s="215">
        <f>IF('Sch 2 - MTS Expense'!D57="","",'Sch 2 - MTS Expense'!D57)</f>
      </c>
      <c r="E57" s="218">
        <f>SUM(F57:H57)</f>
        <v>0</v>
      </c>
      <c r="F57" s="218">
        <f>+'Sch 2 - MTS Expense'!I57</f>
        <v>0</v>
      </c>
      <c r="G57" s="218">
        <f>+'Sch 3 - NON-MTS Expense'!I57</f>
        <v>0</v>
      </c>
      <c r="H57" s="233">
        <f>+'Sch 5 - A&amp;G'!H19</f>
        <v>0</v>
      </c>
    </row>
    <row r="58" spans="1:8" s="94" customFormat="1" ht="15.75" customHeight="1">
      <c r="A58" s="99">
        <v>37</v>
      </c>
      <c r="B58" s="648" t="s">
        <v>28</v>
      </c>
      <c r="C58" s="648"/>
      <c r="D58" s="215">
        <f>IF('Sch 2 - MTS Expense'!D58="","",'Sch 2 - MTS Expense'!D58)</f>
      </c>
      <c r="E58" s="218">
        <f t="shared" si="3"/>
        <v>0</v>
      </c>
      <c r="F58" s="218">
        <f>+'Sch 2 - MTS Expense'!I58</f>
        <v>0</v>
      </c>
      <c r="G58" s="218">
        <f>+'Sch 3 - NON-MTS Expense'!I58</f>
        <v>0</v>
      </c>
      <c r="H58" s="233">
        <f>+'Sch 5 - A&amp;G'!H20</f>
        <v>0</v>
      </c>
    </row>
    <row r="59" spans="1:8" s="94" customFormat="1" ht="15.75" customHeight="1">
      <c r="A59" s="99">
        <v>38</v>
      </c>
      <c r="B59" s="648" t="s">
        <v>29</v>
      </c>
      <c r="C59" s="648"/>
      <c r="D59" s="215">
        <f>IF('Sch 2 - MTS Expense'!D59="","",'Sch 2 - MTS Expense'!D59)</f>
      </c>
      <c r="E59" s="218">
        <f t="shared" si="3"/>
        <v>0</v>
      </c>
      <c r="F59" s="218">
        <f>+'Sch 2 - MTS Expense'!I59</f>
        <v>0</v>
      </c>
      <c r="G59" s="218">
        <f>+'Sch 3 - NON-MTS Expense'!I59</f>
        <v>0</v>
      </c>
      <c r="H59" s="233">
        <f>+'Sch 5 - A&amp;G'!H21</f>
        <v>0</v>
      </c>
    </row>
    <row r="60" spans="1:8" s="94" customFormat="1" ht="15.75" customHeight="1">
      <c r="A60" s="99">
        <v>39</v>
      </c>
      <c r="B60" s="648" t="s">
        <v>30</v>
      </c>
      <c r="C60" s="648"/>
      <c r="D60" s="215">
        <f>IF('Sch 2 - MTS Expense'!D60="","",'Sch 2 - MTS Expense'!D60)</f>
      </c>
      <c r="E60" s="218">
        <f t="shared" si="3"/>
        <v>0</v>
      </c>
      <c r="F60" s="218">
        <f>+'Sch 2 - MTS Expense'!I60</f>
        <v>0</v>
      </c>
      <c r="G60" s="218">
        <f>+'Sch 3 - NON-MTS Expense'!I60</f>
        <v>0</v>
      </c>
      <c r="H60" s="233">
        <f>+'Sch 5 - A&amp;G'!H22</f>
        <v>0</v>
      </c>
    </row>
    <row r="61" spans="1:8" s="94" customFormat="1" ht="15.75" customHeight="1">
      <c r="A61" s="99">
        <v>40</v>
      </c>
      <c r="B61" s="648" t="s">
        <v>31</v>
      </c>
      <c r="C61" s="648"/>
      <c r="D61" s="215">
        <f>IF('Sch 2 - MTS Expense'!D61="","",'Sch 2 - MTS Expense'!D61)</f>
      </c>
      <c r="E61" s="218">
        <f t="shared" si="3"/>
        <v>0</v>
      </c>
      <c r="F61" s="218">
        <f>+'Sch 2 - MTS Expense'!I61</f>
        <v>0</v>
      </c>
      <c r="G61" s="218">
        <f>+'Sch 3 - NON-MTS Expense'!I61</f>
        <v>0</v>
      </c>
      <c r="H61" s="233">
        <f>+'Sch 5 - A&amp;G'!H23</f>
        <v>0</v>
      </c>
    </row>
    <row r="62" spans="1:8" s="94" customFormat="1" ht="15.75" customHeight="1">
      <c r="A62" s="99">
        <v>41</v>
      </c>
      <c r="B62" s="648" t="s">
        <v>32</v>
      </c>
      <c r="C62" s="648"/>
      <c r="D62" s="215">
        <f>IF('Sch 2 - MTS Expense'!D62="","",'Sch 2 - MTS Expense'!D62)</f>
      </c>
      <c r="E62" s="218">
        <f t="shared" si="3"/>
        <v>0</v>
      </c>
      <c r="F62" s="218">
        <f>+'Sch 2 - MTS Expense'!I62</f>
        <v>0</v>
      </c>
      <c r="G62" s="218">
        <f>+'Sch 3 - NON-MTS Expense'!I62</f>
        <v>0</v>
      </c>
      <c r="H62" s="233">
        <f>+'Sch 5 - A&amp;G'!H24</f>
        <v>0</v>
      </c>
    </row>
    <row r="63" spans="1:8" s="94" customFormat="1" ht="15.75" customHeight="1">
      <c r="A63" s="99">
        <v>42</v>
      </c>
      <c r="B63" s="648" t="s">
        <v>33</v>
      </c>
      <c r="C63" s="648"/>
      <c r="D63" s="215">
        <f>IF('Sch 2 - MTS Expense'!D63="","",'Sch 2 - MTS Expense'!D63)</f>
      </c>
      <c r="E63" s="218">
        <f t="shared" si="3"/>
        <v>0</v>
      </c>
      <c r="F63" s="218">
        <f>+'Sch 2 - MTS Expense'!I63</f>
        <v>0</v>
      </c>
      <c r="G63" s="218">
        <f>+'Sch 3 - NON-MTS Expense'!I63</f>
        <v>0</v>
      </c>
      <c r="H63" s="233">
        <f>+'Sch 5 - A&amp;G'!H25</f>
        <v>0</v>
      </c>
    </row>
    <row r="64" spans="1:8" s="94" customFormat="1" ht="15.75" customHeight="1">
      <c r="A64" s="99">
        <v>43</v>
      </c>
      <c r="B64" s="648" t="s">
        <v>34</v>
      </c>
      <c r="C64" s="648"/>
      <c r="D64" s="215">
        <f>IF('Sch 2 - MTS Expense'!D64="","",'Sch 2 - MTS Expense'!D64)</f>
      </c>
      <c r="E64" s="218">
        <f t="shared" si="3"/>
        <v>0</v>
      </c>
      <c r="F64" s="218">
        <f>+'Sch 2 - MTS Expense'!I64</f>
        <v>0</v>
      </c>
      <c r="G64" s="218">
        <f>+'Sch 3 - NON-MTS Expense'!I64</f>
        <v>0</v>
      </c>
      <c r="H64" s="233">
        <f>+'Sch 5 - A&amp;G'!H26</f>
        <v>0</v>
      </c>
    </row>
    <row r="65" spans="1:8" s="94" customFormat="1" ht="15.75" customHeight="1">
      <c r="A65" s="99">
        <v>44</v>
      </c>
      <c r="B65" s="648" t="s">
        <v>35</v>
      </c>
      <c r="C65" s="648"/>
      <c r="D65" s="215">
        <f>IF('Sch 2 - MTS Expense'!D65="","",'Sch 2 - MTS Expense'!D65)</f>
      </c>
      <c r="E65" s="218">
        <f t="shared" si="3"/>
        <v>0</v>
      </c>
      <c r="F65" s="218">
        <f>+'Sch 2 - MTS Expense'!I65</f>
        <v>0</v>
      </c>
      <c r="G65" s="218">
        <f>+'Sch 3 - NON-MTS Expense'!I65</f>
        <v>0</v>
      </c>
      <c r="H65" s="233">
        <f>+'Sch 5 - A&amp;G'!H27</f>
        <v>0</v>
      </c>
    </row>
    <row r="66" spans="1:8" s="94" customFormat="1" ht="15.75" customHeight="1">
      <c r="A66" s="99">
        <v>45</v>
      </c>
      <c r="B66" s="648" t="s">
        <v>36</v>
      </c>
      <c r="C66" s="648"/>
      <c r="D66" s="215">
        <f>IF('Sch 2 - MTS Expense'!D66="","",'Sch 2 - MTS Expense'!D66)</f>
      </c>
      <c r="E66" s="218">
        <f t="shared" si="3"/>
        <v>0</v>
      </c>
      <c r="F66" s="218">
        <f>+'Sch 2 - MTS Expense'!I66</f>
        <v>0</v>
      </c>
      <c r="G66" s="218">
        <f>+'Sch 3 - NON-MTS Expense'!I66</f>
        <v>0</v>
      </c>
      <c r="H66" s="233">
        <f>+'Sch 5 - A&amp;G'!H28</f>
        <v>0</v>
      </c>
    </row>
    <row r="67" spans="1:8" s="94" customFormat="1" ht="15.75" customHeight="1">
      <c r="A67" s="99">
        <v>46</v>
      </c>
      <c r="B67" s="648" t="s">
        <v>37</v>
      </c>
      <c r="C67" s="648"/>
      <c r="D67" s="215">
        <f>IF('Sch 2 - MTS Expense'!D67="","",'Sch 2 - MTS Expense'!D67)</f>
      </c>
      <c r="E67" s="218">
        <f t="shared" si="3"/>
        <v>0</v>
      </c>
      <c r="F67" s="218">
        <f>+'Sch 2 - MTS Expense'!I67</f>
        <v>0</v>
      </c>
      <c r="G67" s="218">
        <f>+'Sch 3 - NON-MTS Expense'!I67</f>
        <v>0</v>
      </c>
      <c r="H67" s="233">
        <f>+'Sch 5 - A&amp;G'!H29</f>
        <v>0</v>
      </c>
    </row>
    <row r="68" spans="1:8" s="94" customFormat="1" ht="15.75" customHeight="1">
      <c r="A68" s="99">
        <v>47</v>
      </c>
      <c r="B68" s="648" t="s">
        <v>38</v>
      </c>
      <c r="C68" s="648"/>
      <c r="D68" s="215">
        <f>IF('Sch 2 - MTS Expense'!D68="","",'Sch 2 - MTS Expense'!D68)</f>
      </c>
      <c r="E68" s="218">
        <f t="shared" si="3"/>
        <v>0</v>
      </c>
      <c r="F68" s="218">
        <f>+'Sch 2 - MTS Expense'!I68</f>
        <v>0</v>
      </c>
      <c r="G68" s="218">
        <f>+'Sch 3 - NON-MTS Expense'!I68</f>
        <v>0</v>
      </c>
      <c r="H68" s="233">
        <f>+'Sch 5 - A&amp;G'!H30</f>
        <v>0</v>
      </c>
    </row>
    <row r="69" spans="1:8" s="94" customFormat="1" ht="15.75" customHeight="1">
      <c r="A69" s="99">
        <v>48</v>
      </c>
      <c r="B69" s="648" t="s">
        <v>39</v>
      </c>
      <c r="C69" s="648"/>
      <c r="D69" s="215">
        <f>IF('Sch 2 - MTS Expense'!D69="","",'Sch 2 - MTS Expense'!D69)</f>
      </c>
      <c r="E69" s="218">
        <f t="shared" si="3"/>
        <v>0</v>
      </c>
      <c r="F69" s="218">
        <f>+'Sch 2 - MTS Expense'!I69</f>
        <v>0</v>
      </c>
      <c r="G69" s="218">
        <f>+'Sch 3 - NON-MTS Expense'!I69</f>
        <v>0</v>
      </c>
      <c r="H69" s="233">
        <f>+'Sch 5 - A&amp;G'!H31</f>
        <v>0</v>
      </c>
    </row>
    <row r="70" spans="1:8" s="94" customFormat="1" ht="15.75" customHeight="1">
      <c r="A70" s="99">
        <v>49</v>
      </c>
      <c r="B70" s="648" t="s">
        <v>40</v>
      </c>
      <c r="C70" s="648"/>
      <c r="D70" s="215">
        <f>IF('Sch 2 - MTS Expense'!D70="","",'Sch 2 - MTS Expense'!D70)</f>
      </c>
      <c r="E70" s="218">
        <f t="shared" si="3"/>
        <v>0</v>
      </c>
      <c r="F70" s="218">
        <f>+'Sch 2 - MTS Expense'!I70</f>
        <v>0</v>
      </c>
      <c r="G70" s="218">
        <f>+'Sch 3 - NON-MTS Expense'!I70</f>
        <v>0</v>
      </c>
      <c r="H70" s="233">
        <f>+'Sch 5 - A&amp;G'!H32</f>
        <v>0</v>
      </c>
    </row>
    <row r="71" spans="1:8" s="94" customFormat="1" ht="15.75" customHeight="1">
      <c r="A71" s="99">
        <v>50</v>
      </c>
      <c r="B71" s="648" t="s">
        <v>41</v>
      </c>
      <c r="C71" s="648"/>
      <c r="D71" s="215">
        <f>IF('Sch 2 - MTS Expense'!D71="","",'Sch 2 - MTS Expense'!D71)</f>
      </c>
      <c r="E71" s="218">
        <f t="shared" si="3"/>
        <v>0</v>
      </c>
      <c r="F71" s="218">
        <f>+'Sch 2 - MTS Expense'!I71</f>
        <v>0</v>
      </c>
      <c r="G71" s="218">
        <f>+'Sch 3 - NON-MTS Expense'!I71</f>
        <v>0</v>
      </c>
      <c r="H71" s="233">
        <f>+'Sch 5 - A&amp;G'!H33</f>
        <v>0</v>
      </c>
    </row>
    <row r="72" spans="1:8" s="94" customFormat="1" ht="15.75" customHeight="1">
      <c r="A72" s="99">
        <v>51</v>
      </c>
      <c r="B72" s="648" t="s">
        <v>42</v>
      </c>
      <c r="C72" s="648"/>
      <c r="D72" s="215">
        <f>IF('Sch 2 - MTS Expense'!D72="","",'Sch 2 - MTS Expense'!D72)</f>
      </c>
      <c r="E72" s="218">
        <f t="shared" si="3"/>
        <v>0</v>
      </c>
      <c r="F72" s="218">
        <f>+'Sch 2 - MTS Expense'!I72</f>
        <v>0</v>
      </c>
      <c r="G72" s="218">
        <f>+'Sch 3 - NON-MTS Expense'!I72</f>
        <v>0</v>
      </c>
      <c r="H72" s="233">
        <f>+'Sch 5 - A&amp;G'!H34</f>
        <v>0</v>
      </c>
    </row>
    <row r="73" spans="1:8" s="94" customFormat="1" ht="15.75" customHeight="1">
      <c r="A73" s="99">
        <v>52</v>
      </c>
      <c r="B73" s="648" t="s">
        <v>152</v>
      </c>
      <c r="C73" s="648"/>
      <c r="D73" s="215">
        <f>IF('Sch 2 - MTS Expense'!D73="","",'Sch 2 - MTS Expense'!D73)</f>
      </c>
      <c r="E73" s="218">
        <f t="shared" si="3"/>
        <v>0</v>
      </c>
      <c r="F73" s="218">
        <f>+'Sch 2 - MTS Expense'!I73</f>
        <v>0</v>
      </c>
      <c r="G73" s="218">
        <f>+'Sch 3 - NON-MTS Expense'!I73</f>
        <v>0</v>
      </c>
      <c r="H73" s="233">
        <f>+'Sch 5 - A&amp;G'!H35</f>
        <v>0</v>
      </c>
    </row>
    <row r="74" spans="1:8" s="94" customFormat="1" ht="15.75" customHeight="1">
      <c r="A74" s="99">
        <v>53</v>
      </c>
      <c r="B74" s="648" t="s">
        <v>208</v>
      </c>
      <c r="C74" s="648"/>
      <c r="D74" s="215">
        <f>IF('Sch 2 - MTS Expense'!D74="","",'Sch 2 - MTS Expense'!D74)</f>
      </c>
      <c r="E74" s="218">
        <f t="shared" si="3"/>
        <v>0</v>
      </c>
      <c r="F74" s="218">
        <f>+'Sch 2 - MTS Expense'!I74</f>
        <v>0</v>
      </c>
      <c r="G74" s="218">
        <f>+'Sch 3 - NON-MTS Expense'!I74</f>
        <v>0</v>
      </c>
      <c r="H74" s="233">
        <f>+'Sch 5 - A&amp;G'!H36</f>
        <v>0</v>
      </c>
    </row>
    <row r="75" spans="1:8" s="94" customFormat="1" ht="15.75" customHeight="1">
      <c r="A75" s="99">
        <v>54</v>
      </c>
      <c r="B75" s="648" t="s">
        <v>207</v>
      </c>
      <c r="C75" s="648"/>
      <c r="D75" s="215">
        <f>IF('Sch 2 - MTS Expense'!D75="","",'Sch 2 - MTS Expense'!D75)</f>
      </c>
      <c r="E75" s="218">
        <f t="shared" si="3"/>
        <v>0</v>
      </c>
      <c r="F75" s="218">
        <f>+'Sch 2 - MTS Expense'!I75</f>
        <v>0</v>
      </c>
      <c r="G75" s="218">
        <f>+'Sch 3 - NON-MTS Expense'!I75</f>
        <v>0</v>
      </c>
      <c r="H75" s="233">
        <f>+'Sch 5 - A&amp;G'!H37</f>
        <v>0</v>
      </c>
    </row>
    <row r="76" spans="1:8" s="94" customFormat="1" ht="15.75" customHeight="1">
      <c r="A76" s="99">
        <v>55</v>
      </c>
      <c r="B76" s="637" t="s">
        <v>271</v>
      </c>
      <c r="C76" s="637"/>
      <c r="D76" s="215">
        <f>IF('Sch 2 - MTS Expense'!D76="","",'Sch 2 - MTS Expense'!D76)</f>
      </c>
      <c r="E76" s="242">
        <f t="shared" si="3"/>
        <v>0</v>
      </c>
      <c r="F76" s="218">
        <f>+'Sch 2 - MTS Expense'!I76</f>
        <v>0</v>
      </c>
      <c r="G76" s="218">
        <f>+'Sch 3 - NON-MTS Expense'!I76</f>
        <v>0</v>
      </c>
      <c r="H76" s="233">
        <f>+'Sch 5 - A&amp;G'!H38</f>
        <v>0</v>
      </c>
    </row>
    <row r="77" spans="1:8" s="94" customFormat="1" ht="15.75" customHeight="1">
      <c r="A77" s="99">
        <v>56</v>
      </c>
      <c r="B77" s="637" t="str">
        <f>'Sch 2 - MTS Expense'!B77:C77</f>
        <v>Other- (Specify)</v>
      </c>
      <c r="C77" s="637"/>
      <c r="D77" s="215">
        <f>IF('Sch 2 - MTS Expense'!D77="","",'Sch 2 - MTS Expense'!D77)</f>
      </c>
      <c r="E77" s="218">
        <f t="shared" si="3"/>
        <v>0</v>
      </c>
      <c r="F77" s="218">
        <f>+'Sch 2 - MTS Expense'!I77</f>
        <v>0</v>
      </c>
      <c r="G77" s="218">
        <f>+'Sch 3 - NON-MTS Expense'!I77</f>
        <v>0</v>
      </c>
      <c r="H77" s="233">
        <f>+'Sch 5 - A&amp;G'!H39</f>
        <v>0</v>
      </c>
    </row>
    <row r="78" spans="1:8" s="94" customFormat="1" ht="15.75" customHeight="1">
      <c r="A78" s="99">
        <v>57</v>
      </c>
      <c r="B78" s="637" t="str">
        <f>'Sch 2 - MTS Expense'!B78:C78</f>
        <v>Other- (Specify)</v>
      </c>
      <c r="C78" s="637"/>
      <c r="D78" s="215">
        <f>IF('Sch 2 - MTS Expense'!D78="","",'Sch 2 - MTS Expense'!D78)</f>
      </c>
      <c r="E78" s="220">
        <f>SUM(F78:H78)</f>
        <v>0</v>
      </c>
      <c r="F78" s="220">
        <f>+'Sch 2 - MTS Expense'!I78</f>
        <v>0</v>
      </c>
      <c r="G78" s="220">
        <f>+'Sch 3 - NON-MTS Expense'!I78</f>
        <v>0</v>
      </c>
      <c r="H78" s="235">
        <f>+'Sch 5 - A&amp;G'!H40</f>
        <v>0</v>
      </c>
    </row>
    <row r="79" spans="1:8" s="94" customFormat="1" ht="15.75" customHeight="1">
      <c r="A79" s="99"/>
      <c r="B79" s="652" t="s">
        <v>43</v>
      </c>
      <c r="C79" s="653"/>
      <c r="D79" s="236"/>
      <c r="E79" s="231">
        <f>SUM(E48:E78)</f>
        <v>0</v>
      </c>
      <c r="F79" s="231">
        <f>SUM(F48:F78)</f>
        <v>0</v>
      </c>
      <c r="G79" s="231">
        <f>SUM(G48:G78)</f>
        <v>0</v>
      </c>
      <c r="H79" s="237">
        <f>SUM(H48:H78)</f>
        <v>0</v>
      </c>
    </row>
    <row r="80" spans="1:8" s="94" customFormat="1" ht="15.75" customHeight="1">
      <c r="A80" s="99"/>
      <c r="B80" s="649"/>
      <c r="C80" s="649"/>
      <c r="D80" s="236"/>
      <c r="E80" s="218"/>
      <c r="F80" s="218"/>
      <c r="G80" s="218"/>
      <c r="H80" s="233"/>
    </row>
    <row r="81" spans="1:8" s="94" customFormat="1" ht="21.75" customHeight="1" thickBot="1">
      <c r="A81" s="100"/>
      <c r="B81" s="656" t="s">
        <v>119</v>
      </c>
      <c r="C81" s="656"/>
      <c r="D81" s="238"/>
      <c r="E81" s="239">
        <f>E45+E79</f>
        <v>0</v>
      </c>
      <c r="F81" s="239">
        <f>F45+F79</f>
        <v>0</v>
      </c>
      <c r="G81" s="239">
        <f>G45+G79</f>
        <v>0</v>
      </c>
      <c r="H81" s="240">
        <f>H79</f>
        <v>0</v>
      </c>
    </row>
    <row r="82" spans="1:8" s="19" customFormat="1" ht="10.5" customHeight="1">
      <c r="A82" s="18"/>
      <c r="E82" s="29"/>
      <c r="F82" s="29"/>
      <c r="G82" s="29"/>
      <c r="H82" s="29"/>
    </row>
    <row r="83" spans="1:8" ht="10.5" customHeight="1">
      <c r="A83" s="19"/>
      <c r="B83" s="20"/>
      <c r="C83" s="20"/>
      <c r="E83" s="30"/>
      <c r="F83" s="30"/>
      <c r="G83" s="30"/>
      <c r="H83" s="30"/>
    </row>
    <row r="84" ht="10.5" customHeight="1">
      <c r="A84" s="19"/>
    </row>
    <row r="85" ht="10.5" customHeight="1">
      <c r="A85" s="19"/>
    </row>
  </sheetData>
  <sheetProtection/>
  <protectedRanges>
    <protectedRange sqref="B76:C78" name="Range4"/>
    <protectedRange sqref="B27:C30" name="Range2"/>
    <protectedRange sqref="B18:C19" name="Range1"/>
    <protectedRange sqref="B38:C41" name="Range3"/>
  </protectedRanges>
  <mergeCells count="79">
    <mergeCell ref="B64:C64"/>
    <mergeCell ref="B34:C34"/>
    <mergeCell ref="B35:C35"/>
    <mergeCell ref="B40:C40"/>
    <mergeCell ref="B38:C38"/>
    <mergeCell ref="B39:C39"/>
    <mergeCell ref="B36:C36"/>
    <mergeCell ref="B37:C37"/>
    <mergeCell ref="B56:C56"/>
    <mergeCell ref="B71:C71"/>
    <mergeCell ref="B70:C70"/>
    <mergeCell ref="B45:C45"/>
    <mergeCell ref="B46:C46"/>
    <mergeCell ref="B66:C66"/>
    <mergeCell ref="B67:C67"/>
    <mergeCell ref="B53:C53"/>
    <mergeCell ref="B65:C65"/>
    <mergeCell ref="B69:C69"/>
    <mergeCell ref="B68:C68"/>
    <mergeCell ref="B58:C58"/>
    <mergeCell ref="B59:C59"/>
    <mergeCell ref="B60:C60"/>
    <mergeCell ref="B62:C62"/>
    <mergeCell ref="B63:C63"/>
    <mergeCell ref="B81:C81"/>
    <mergeCell ref="A3:B3"/>
    <mergeCell ref="B23:C23"/>
    <mergeCell ref="B9:C9"/>
    <mergeCell ref="B21:C21"/>
    <mergeCell ref="B22:C22"/>
    <mergeCell ref="B10:C10"/>
    <mergeCell ref="B11:C11"/>
    <mergeCell ref="B12:C12"/>
    <mergeCell ref="B50:C50"/>
    <mergeCell ref="B61:C61"/>
    <mergeCell ref="B78:C78"/>
    <mergeCell ref="B73:C73"/>
    <mergeCell ref="B48:C48"/>
    <mergeCell ref="B43:C43"/>
    <mergeCell ref="B47:C47"/>
    <mergeCell ref="B32:C32"/>
    <mergeCell ref="B26:C26"/>
    <mergeCell ref="B27:C27"/>
    <mergeCell ref="B28:C28"/>
    <mergeCell ref="B33:C33"/>
    <mergeCell ref="B29:C29"/>
    <mergeCell ref="B31:C31"/>
    <mergeCell ref="B80:C80"/>
    <mergeCell ref="B51:C51"/>
    <mergeCell ref="B52:C52"/>
    <mergeCell ref="B41:C41"/>
    <mergeCell ref="B42:C42"/>
    <mergeCell ref="B79:C79"/>
    <mergeCell ref="B49:C49"/>
    <mergeCell ref="B44:C44"/>
    <mergeCell ref="B72:C72"/>
    <mergeCell ref="B55:C55"/>
    <mergeCell ref="B74:C74"/>
    <mergeCell ref="B75:C75"/>
    <mergeCell ref="B76:C76"/>
    <mergeCell ref="B77:C77"/>
    <mergeCell ref="B57:C57"/>
    <mergeCell ref="B54:C54"/>
    <mergeCell ref="B30:C30"/>
    <mergeCell ref="A1:H1"/>
    <mergeCell ref="A4:B4"/>
    <mergeCell ref="G3:H3"/>
    <mergeCell ref="B18:C18"/>
    <mergeCell ref="B20:C20"/>
    <mergeCell ref="A6:A8"/>
    <mergeCell ref="B6:C8"/>
    <mergeCell ref="B14:C14"/>
    <mergeCell ref="B15:C15"/>
    <mergeCell ref="B13:C13"/>
    <mergeCell ref="B16:C16"/>
    <mergeCell ref="B17:C17"/>
    <mergeCell ref="B19:C19"/>
    <mergeCell ref="B24:C24"/>
    <mergeCell ref="B25:C25"/>
  </mergeCells>
  <printOptions horizontalCentered="1"/>
  <pageMargins left="0.33" right="0.33" top="0.75" bottom="0.5" header="0.25" footer="0.25"/>
  <pageSetup fitToHeight="2" fitToWidth="1" horizontalDpi="600" verticalDpi="600" orientation="portrait" scale="73" r:id="rId1"/>
  <headerFooter alignWithMargins="0">
    <oddHeader>&amp;L&amp;9State of Washington – Heath Care Authority &amp;R&amp;9 Health Care Authority 
Ground Emergency Medical Transportation</oddHeader>
    <oddFooter>&amp;R&amp;9Page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86"/>
  <sheetViews>
    <sheetView showGridLines="0" zoomScaleSheetLayoutView="80" zoomScalePageLayoutView="0" workbookViewId="0" topLeftCell="A1">
      <selection activeCell="E77" sqref="E77"/>
    </sheetView>
  </sheetViews>
  <sheetFormatPr defaultColWidth="4.6640625" defaultRowHeight="10.5" customHeight="1"/>
  <cols>
    <col min="1" max="1" width="6.5546875" style="16" bestFit="1" customWidth="1"/>
    <col min="2" max="2" width="16.88671875" style="16" customWidth="1"/>
    <col min="3" max="3" width="23.10546875" style="16" customWidth="1"/>
    <col min="4" max="4" width="7.6640625" style="16" customWidth="1"/>
    <col min="5" max="9" width="14.99609375" style="23" customWidth="1"/>
    <col min="10" max="16384" width="4.6640625" style="16" customWidth="1"/>
  </cols>
  <sheetData>
    <row r="1" spans="1:9" s="13" customFormat="1" ht="18" customHeight="1">
      <c r="A1" s="638" t="s">
        <v>193</v>
      </c>
      <c r="B1" s="638"/>
      <c r="C1" s="638"/>
      <c r="D1" s="638"/>
      <c r="E1" s="638"/>
      <c r="F1" s="638"/>
      <c r="G1" s="638"/>
      <c r="H1" s="638"/>
      <c r="I1" s="638"/>
    </row>
    <row r="2" spans="1:9" ht="15" customHeight="1">
      <c r="A2" s="14"/>
      <c r="B2" s="14"/>
      <c r="C2" s="18"/>
      <c r="D2" s="18"/>
      <c r="E2" s="78"/>
      <c r="F2" s="78"/>
      <c r="G2" s="78"/>
      <c r="H2" s="78"/>
      <c r="I2" s="21"/>
    </row>
    <row r="3" spans="1:10" ht="15" customHeight="1">
      <c r="A3" s="639" t="s">
        <v>192</v>
      </c>
      <c r="B3" s="639"/>
      <c r="C3" s="678">
        <f>Fire_District_Name</f>
        <v>0</v>
      </c>
      <c r="D3" s="678"/>
      <c r="E3" s="678"/>
      <c r="F3" s="105"/>
      <c r="G3" s="104" t="s">
        <v>127</v>
      </c>
      <c r="H3" s="640">
        <f>FYE</f>
        <v>0</v>
      </c>
      <c r="I3" s="640"/>
      <c r="J3" s="17"/>
    </row>
    <row r="4" spans="1:9" ht="15" customHeight="1">
      <c r="A4" s="639" t="s">
        <v>125</v>
      </c>
      <c r="B4" s="639"/>
      <c r="C4" s="662">
        <f>NPI</f>
        <v>0</v>
      </c>
      <c r="D4" s="662"/>
      <c r="E4" s="662"/>
      <c r="F4" s="105"/>
      <c r="G4" s="663"/>
      <c r="H4" s="663"/>
      <c r="I4" s="106"/>
    </row>
    <row r="5" spans="3:9" ht="14.25" customHeight="1" thickBot="1">
      <c r="C5" s="17"/>
      <c r="D5" s="17"/>
      <c r="E5" s="24"/>
      <c r="F5" s="24"/>
      <c r="G5" s="24"/>
      <c r="H5" s="25"/>
      <c r="I5" s="26"/>
    </row>
    <row r="6" spans="1:9" ht="10.5" customHeight="1">
      <c r="A6" s="679" t="s">
        <v>99</v>
      </c>
      <c r="B6" s="682" t="s">
        <v>53</v>
      </c>
      <c r="C6" s="683"/>
      <c r="D6" s="108"/>
      <c r="E6" s="108">
        <v>1</v>
      </c>
      <c r="F6" s="108">
        <v>2</v>
      </c>
      <c r="G6" s="108">
        <v>3</v>
      </c>
      <c r="H6" s="108">
        <v>4</v>
      </c>
      <c r="I6" s="109">
        <v>5</v>
      </c>
    </row>
    <row r="7" spans="1:9" ht="38.25" customHeight="1">
      <c r="A7" s="680"/>
      <c r="B7" s="684"/>
      <c r="C7" s="685"/>
      <c r="D7" s="115" t="s">
        <v>188</v>
      </c>
      <c r="E7" s="110" t="s">
        <v>160</v>
      </c>
      <c r="F7" s="110" t="s">
        <v>148</v>
      </c>
      <c r="G7" s="110" t="s">
        <v>214</v>
      </c>
      <c r="H7" s="110" t="s">
        <v>215</v>
      </c>
      <c r="I7" s="111" t="s">
        <v>162</v>
      </c>
    </row>
    <row r="8" spans="1:9" ht="24" customHeight="1" thickBot="1">
      <c r="A8" s="681"/>
      <c r="B8" s="686"/>
      <c r="C8" s="687"/>
      <c r="D8" s="86"/>
      <c r="E8" s="112"/>
      <c r="F8" s="113" t="s">
        <v>132</v>
      </c>
      <c r="G8" s="113" t="s">
        <v>187</v>
      </c>
      <c r="H8" s="113" t="s">
        <v>134</v>
      </c>
      <c r="I8" s="114" t="s">
        <v>113</v>
      </c>
    </row>
    <row r="9" spans="1:9" ht="17.25" customHeight="1" thickTop="1">
      <c r="A9" s="117"/>
      <c r="B9" s="676" t="str">
        <f>+'Sch 1 - Total Expense'!B9:C9</f>
        <v>Capital Related</v>
      </c>
      <c r="C9" s="677"/>
      <c r="D9" s="116"/>
      <c r="E9" s="27"/>
      <c r="F9" s="27"/>
      <c r="G9" s="27"/>
      <c r="H9" s="27"/>
      <c r="I9" s="28"/>
    </row>
    <row r="10" spans="1:9" ht="15" customHeight="1">
      <c r="A10" s="95">
        <f>+'Sch 1 - Total Expense'!A10</f>
        <v>1</v>
      </c>
      <c r="B10" s="668" t="s">
        <v>9</v>
      </c>
      <c r="C10" s="669"/>
      <c r="D10" s="555" t="s">
        <v>270</v>
      </c>
      <c r="E10" s="498">
        <v>0</v>
      </c>
      <c r="F10" s="241">
        <f>+'Sch 4 - CRSB'!I10</f>
        <v>0</v>
      </c>
      <c r="G10" s="241">
        <f>_xlfn.SUMIFS('Sch 6 - Reclassifications'!$H$9:$H$41,'Sch 6 - Reclassifications'!$F$9:$F$41,'Sch 2 - MTS Expense'!$A10,'Sch 6 - Reclassifications'!$G$9:$G$41,2)-_xlfn.SUMIFS('Sch 6 - Reclassifications'!$L$9:$L$41,'Sch 6 - Reclassifications'!$J$9:$J$41,'Sch 2 - MTS Expense'!$A10,'Sch 6 - Reclassifications'!$K$9:$K$41,2)</f>
        <v>0</v>
      </c>
      <c r="H10" s="241">
        <f>_xlfn.SUMIFS('Sch 7 - Adjustments'!$E$9:$E$29,'Sch 7 - Adjustments'!$I$9:$I$29,'Sch 2 - MTS Expense'!$A10,'Sch 7 - Adjustments'!$H$9:$H$29,2)</f>
        <v>0</v>
      </c>
      <c r="I10" s="234">
        <f>SUM(E10:H10)</f>
        <v>0</v>
      </c>
    </row>
    <row r="11" spans="1:9" ht="15" customHeight="1">
      <c r="A11" s="95">
        <f>+'Sch 1 - Total Expense'!A11</f>
        <v>2</v>
      </c>
      <c r="B11" s="668" t="s">
        <v>10</v>
      </c>
      <c r="C11" s="669"/>
      <c r="D11" s="555" t="s">
        <v>270</v>
      </c>
      <c r="E11" s="499">
        <v>0</v>
      </c>
      <c r="F11" s="242">
        <f>+'Sch 4 - CRSB'!I11</f>
        <v>0</v>
      </c>
      <c r="G11" s="242">
        <f>_xlfn.SUMIFS('Sch 6 - Reclassifications'!$H$9:$H$41,'Sch 6 - Reclassifications'!$F$9:$F$41,'Sch 2 - MTS Expense'!$A11,'Sch 6 - Reclassifications'!$G$9:$G$41,2)-_xlfn.SUMIFS('Sch 6 - Reclassifications'!$L$9:$L$41,'Sch 6 - Reclassifications'!$J$9:$J$41,'Sch 2 - MTS Expense'!$A11,'Sch 6 - Reclassifications'!$K$9:$K$41,2)</f>
        <v>0</v>
      </c>
      <c r="H11" s="242">
        <f>_xlfn.SUMIFS('Sch 7 - Adjustments'!$E$9:$E$29,'Sch 7 - Adjustments'!$I$9:$I$29,'Sch 2 - MTS Expense'!$A11,'Sch 7 - Adjustments'!$H$9:$H$29,2)</f>
        <v>0</v>
      </c>
      <c r="I11" s="233">
        <f>SUM(E11:H11)</f>
        <v>0</v>
      </c>
    </row>
    <row r="12" spans="1:9" ht="15" customHeight="1">
      <c r="A12" s="95">
        <f>+'Sch 1 - Total Expense'!A12</f>
        <v>3</v>
      </c>
      <c r="B12" s="668" t="s">
        <v>11</v>
      </c>
      <c r="C12" s="669"/>
      <c r="D12" s="555"/>
      <c r="E12" s="499">
        <v>0</v>
      </c>
      <c r="F12" s="242">
        <f>+'Sch 4 - CRSB'!I12</f>
        <v>0</v>
      </c>
      <c r="G12" s="242">
        <f>_xlfn.SUMIFS('Sch 6 - Reclassifications'!$H$9:$H$41,'Sch 6 - Reclassifications'!$F$9:$F$41,'Sch 2 - MTS Expense'!$A12,'Sch 6 - Reclassifications'!$G$9:$G$41,2)-_xlfn.SUMIFS('Sch 6 - Reclassifications'!$L$9:$L$41,'Sch 6 - Reclassifications'!$J$9:$J$41,'Sch 2 - MTS Expense'!$A12,'Sch 6 - Reclassifications'!$K$9:$K$41,2)</f>
        <v>0</v>
      </c>
      <c r="H12" s="242">
        <f>_xlfn.SUMIFS('Sch 7 - Adjustments'!$E$9:$E$29,'Sch 7 - Adjustments'!$I$9:$I$29,'Sch 2 - MTS Expense'!$A12,'Sch 7 - Adjustments'!$H$9:$H$29,2)</f>
        <v>0</v>
      </c>
      <c r="I12" s="233">
        <f aca="true" t="shared" si="0" ref="I12:I17">SUM(E12:H12)</f>
        <v>0</v>
      </c>
    </row>
    <row r="13" spans="1:9" ht="15" customHeight="1">
      <c r="A13" s="95">
        <f>+'Sch 1 - Total Expense'!A13</f>
        <v>4</v>
      </c>
      <c r="B13" s="668" t="s">
        <v>12</v>
      </c>
      <c r="C13" s="669"/>
      <c r="D13" s="555" t="s">
        <v>270</v>
      </c>
      <c r="E13" s="499">
        <v>0</v>
      </c>
      <c r="F13" s="242">
        <f>+'Sch 4 - CRSB'!I13</f>
        <v>0</v>
      </c>
      <c r="G13" s="242">
        <f>_xlfn.SUMIFS('Sch 6 - Reclassifications'!$H$9:$H$41,'Sch 6 - Reclassifications'!$F$9:$F$41,'Sch 2 - MTS Expense'!$A13,'Sch 6 - Reclassifications'!$G$9:$G$41,2)-_xlfn.SUMIFS('Sch 6 - Reclassifications'!$L$9:$L$41,'Sch 6 - Reclassifications'!$J$9:$J$41,'Sch 2 - MTS Expense'!$A13,'Sch 6 - Reclassifications'!$K$9:$K$41,2)</f>
        <v>0</v>
      </c>
      <c r="H13" s="242">
        <f>_xlfn.SUMIFS('Sch 7 - Adjustments'!$E$9:$E$29,'Sch 7 - Adjustments'!$I$9:$I$29,'Sch 2 - MTS Expense'!$A13,'Sch 7 - Adjustments'!$H$9:$H$29,2)</f>
        <v>0</v>
      </c>
      <c r="I13" s="233">
        <f t="shared" si="0"/>
        <v>0</v>
      </c>
    </row>
    <row r="14" spans="1:9" ht="15" customHeight="1">
      <c r="A14" s="95">
        <f>+'Sch 1 - Total Expense'!A14</f>
        <v>5</v>
      </c>
      <c r="B14" s="668" t="s">
        <v>13</v>
      </c>
      <c r="C14" s="669"/>
      <c r="D14" s="555"/>
      <c r="E14" s="499">
        <v>0</v>
      </c>
      <c r="F14" s="242">
        <f>+'Sch 4 - CRSB'!I14</f>
        <v>0</v>
      </c>
      <c r="G14" s="242">
        <f>_xlfn.SUMIFS('Sch 6 - Reclassifications'!$H$9:$H$41,'Sch 6 - Reclassifications'!$F$9:$F$41,'Sch 2 - MTS Expense'!$A14,'Sch 6 - Reclassifications'!$G$9:$G$41,2)-_xlfn.SUMIFS('Sch 6 - Reclassifications'!$L$9:$L$41,'Sch 6 - Reclassifications'!$J$9:$J$41,'Sch 2 - MTS Expense'!$A14,'Sch 6 - Reclassifications'!$K$9:$K$41,2)</f>
        <v>0</v>
      </c>
      <c r="H14" s="242">
        <f>_xlfn.SUMIFS('Sch 7 - Adjustments'!$E$9:$E$29,'Sch 7 - Adjustments'!$I$9:$I$29,'Sch 2 - MTS Expense'!$A14,'Sch 7 - Adjustments'!$H$9:$H$29,2)</f>
        <v>0</v>
      </c>
      <c r="I14" s="233">
        <f t="shared" si="0"/>
        <v>0</v>
      </c>
    </row>
    <row r="15" spans="1:9" ht="15" customHeight="1">
      <c r="A15" s="95">
        <f>+'Sch 1 - Total Expense'!A15</f>
        <v>6</v>
      </c>
      <c r="B15" s="668" t="s">
        <v>14</v>
      </c>
      <c r="C15" s="669"/>
      <c r="D15" s="555" t="s">
        <v>270</v>
      </c>
      <c r="E15" s="499">
        <v>0</v>
      </c>
      <c r="F15" s="242">
        <f>+'Sch 4 - CRSB'!I15</f>
        <v>0</v>
      </c>
      <c r="G15" s="242">
        <f>_xlfn.SUMIFS('Sch 6 - Reclassifications'!$H$9:$H$41,'Sch 6 - Reclassifications'!$F$9:$F$41,'Sch 2 - MTS Expense'!$A15,'Sch 6 - Reclassifications'!$G$9:$G$41,2)-_xlfn.SUMIFS('Sch 6 - Reclassifications'!$L$9:$L$41,'Sch 6 - Reclassifications'!$J$9:$J$41,'Sch 2 - MTS Expense'!$A15,'Sch 6 - Reclassifications'!$K$9:$K$41,2)</f>
        <v>0</v>
      </c>
      <c r="H15" s="242">
        <f>_xlfn.SUMIFS('Sch 7 - Adjustments'!$E$9:$E$29,'Sch 7 - Adjustments'!$I$9:$I$29,'Sch 2 - MTS Expense'!$A15,'Sch 7 - Adjustments'!$H$9:$H$29,2)</f>
        <v>0</v>
      </c>
      <c r="I15" s="233">
        <f t="shared" si="0"/>
        <v>0</v>
      </c>
    </row>
    <row r="16" spans="1:9" ht="15" customHeight="1">
      <c r="A16" s="95">
        <f>+'Sch 1 - Total Expense'!A16</f>
        <v>7</v>
      </c>
      <c r="B16" s="668" t="s">
        <v>15</v>
      </c>
      <c r="C16" s="669"/>
      <c r="D16" s="555" t="s">
        <v>270</v>
      </c>
      <c r="E16" s="499">
        <v>0</v>
      </c>
      <c r="F16" s="242">
        <f>+'Sch 4 - CRSB'!I16</f>
        <v>0</v>
      </c>
      <c r="G16" s="242">
        <f>_xlfn.SUMIFS('Sch 6 - Reclassifications'!$H$9:$H$41,'Sch 6 - Reclassifications'!$F$9:$F$41,'Sch 2 - MTS Expense'!$A16,'Sch 6 - Reclassifications'!$G$9:$G$41,2)-_xlfn.SUMIFS('Sch 6 - Reclassifications'!$L$9:$L$41,'Sch 6 - Reclassifications'!$J$9:$J$41,'Sch 2 - MTS Expense'!$A16,'Sch 6 - Reclassifications'!$K$9:$K$41,2)</f>
        <v>0</v>
      </c>
      <c r="H16" s="242">
        <f>_xlfn.SUMIFS('Sch 7 - Adjustments'!$E$9:$E$29,'Sch 7 - Adjustments'!$I$9:$I$29,'Sch 2 - MTS Expense'!$A16,'Sch 7 - Adjustments'!$H$9:$H$29,2)</f>
        <v>0</v>
      </c>
      <c r="I16" s="233">
        <f t="shared" si="0"/>
        <v>0</v>
      </c>
    </row>
    <row r="17" spans="1:9" ht="15" customHeight="1">
      <c r="A17" s="95">
        <f>+'Sch 1 - Total Expense'!A17</f>
        <v>8</v>
      </c>
      <c r="B17" s="668" t="s">
        <v>16</v>
      </c>
      <c r="C17" s="669"/>
      <c r="D17" s="555"/>
      <c r="E17" s="499">
        <v>0</v>
      </c>
      <c r="F17" s="242">
        <f>+'Sch 4 - CRSB'!I17</f>
        <v>0</v>
      </c>
      <c r="G17" s="242">
        <f>_xlfn.SUMIFS('Sch 6 - Reclassifications'!$H$9:$H$41,'Sch 6 - Reclassifications'!$F$9:$F$41,'Sch 2 - MTS Expense'!$A17,'Sch 6 - Reclassifications'!$G$9:$G$41,2)-_xlfn.SUMIFS('Sch 6 - Reclassifications'!$L$9:$L$41,'Sch 6 - Reclassifications'!$J$9:$J$41,'Sch 2 - MTS Expense'!$A17,'Sch 6 - Reclassifications'!$K$9:$K$41,2)</f>
        <v>0</v>
      </c>
      <c r="H17" s="242">
        <f>_xlfn.SUMIFS('Sch 7 - Adjustments'!$E$9:$E$29,'Sch 7 - Adjustments'!$I$9:$I$29,'Sch 2 - MTS Expense'!$A17,'Sch 7 - Adjustments'!$H$9:$H$29,2)</f>
        <v>0</v>
      </c>
      <c r="I17" s="233">
        <f t="shared" si="0"/>
        <v>0</v>
      </c>
    </row>
    <row r="18" spans="1:9" ht="15" customHeight="1">
      <c r="A18" s="95">
        <f>+'Sch 1 - Total Expense'!A18</f>
        <v>9</v>
      </c>
      <c r="B18" s="664" t="s">
        <v>271</v>
      </c>
      <c r="C18" s="665"/>
      <c r="D18" s="555" t="s">
        <v>270</v>
      </c>
      <c r="E18" s="499">
        <v>0</v>
      </c>
      <c r="F18" s="242">
        <f>+'Sch 4 - CRSB'!I18</f>
        <v>0</v>
      </c>
      <c r="G18" s="242">
        <f>_xlfn.SUMIFS('Sch 6 - Reclassifications'!$H$9:$H$41,'Sch 6 - Reclassifications'!$F$9:$F$41,'Sch 2 - MTS Expense'!$A18,'Sch 6 - Reclassifications'!$G$9:$G$41,2)-_xlfn.SUMIFS('Sch 6 - Reclassifications'!$L$9:$L$41,'Sch 6 - Reclassifications'!$J$9:$J$41,'Sch 2 - MTS Expense'!$A18,'Sch 6 - Reclassifications'!$K$9:$K$41,2)</f>
        <v>0</v>
      </c>
      <c r="H18" s="242">
        <f>_xlfn.SUMIFS('Sch 7 - Adjustments'!$E$9:$E$29,'Sch 7 - Adjustments'!$I$9:$I$29,'Sch 2 - MTS Expense'!$A18,'Sch 7 - Adjustments'!$H$9:$H$29,2)</f>
        <v>0</v>
      </c>
      <c r="I18" s="233">
        <f>SUM(E18:H18)</f>
        <v>0</v>
      </c>
    </row>
    <row r="19" spans="1:9" ht="15" customHeight="1">
      <c r="A19" s="95">
        <f>+'Sch 1 - Total Expense'!A19</f>
        <v>10</v>
      </c>
      <c r="B19" s="664" t="s">
        <v>271</v>
      </c>
      <c r="C19" s="665"/>
      <c r="D19" s="555" t="s">
        <v>270</v>
      </c>
      <c r="E19" s="500">
        <v>0</v>
      </c>
      <c r="F19" s="243">
        <f>+'Sch 4 - CRSB'!I19</f>
        <v>0</v>
      </c>
      <c r="G19" s="243">
        <f>_xlfn.SUMIFS('Sch 6 - Reclassifications'!$H$9:$H$41,'Sch 6 - Reclassifications'!$F$9:$F$41,'Sch 2 - MTS Expense'!$A19,'Sch 6 - Reclassifications'!$G$9:$G$41,2)-_xlfn.SUMIFS('Sch 6 - Reclassifications'!$L$9:$L$41,'Sch 6 - Reclassifications'!$J$9:$J$41,'Sch 2 - MTS Expense'!$A19,'Sch 6 - Reclassifications'!$K$9:$K$41,2)</f>
        <v>0</v>
      </c>
      <c r="H19" s="243">
        <f>_xlfn.SUMIFS('Sch 7 - Adjustments'!$E$9:$E$29,'Sch 7 - Adjustments'!$I$9:$I$29,'Sch 2 - MTS Expense'!$A19,'Sch 7 - Adjustments'!$H$9:$H$29,2)</f>
        <v>0</v>
      </c>
      <c r="I19" s="235">
        <f>SUM(E19:H19)</f>
        <v>0</v>
      </c>
    </row>
    <row r="20" spans="1:9" ht="15" customHeight="1">
      <c r="A20" s="95"/>
      <c r="B20" s="652" t="str">
        <f>+'Sch 1 - Total Expense'!B20:C20</f>
        <v>Total Capital Related (Lines 1.00 thru 10.00)</v>
      </c>
      <c r="C20" s="653"/>
      <c r="D20" s="215"/>
      <c r="E20" s="222">
        <f>SUM(E10:E19)</f>
        <v>0</v>
      </c>
      <c r="F20" s="222">
        <f>SUM(F10:F19)</f>
        <v>0</v>
      </c>
      <c r="G20" s="244">
        <f>SUM(G10:G19)</f>
        <v>0</v>
      </c>
      <c r="H20" s="244">
        <f>SUM(H10:H19)</f>
        <v>0</v>
      </c>
      <c r="I20" s="245">
        <f>SUM(I10:I19)</f>
        <v>0</v>
      </c>
    </row>
    <row r="21" spans="1:9" ht="15" customHeight="1">
      <c r="A21" s="95"/>
      <c r="B21" s="674"/>
      <c r="C21" s="675"/>
      <c r="D21" s="215"/>
      <c r="E21" s="218"/>
      <c r="F21" s="242"/>
      <c r="G21" s="242"/>
      <c r="H21" s="242"/>
      <c r="I21" s="233"/>
    </row>
    <row r="22" spans="1:9" ht="17.25" customHeight="1">
      <c r="A22" s="95"/>
      <c r="B22" s="674" t="str">
        <f>+'Sch 1 - Total Expense'!B22:C22</f>
        <v>Salaries</v>
      </c>
      <c r="C22" s="675"/>
      <c r="D22" s="215"/>
      <c r="E22" s="218"/>
      <c r="F22" s="242"/>
      <c r="G22" s="242"/>
      <c r="H22" s="242"/>
      <c r="I22" s="233"/>
    </row>
    <row r="23" spans="1:9" ht="15" customHeight="1">
      <c r="A23" s="95">
        <f>+'Sch 1 - Total Expense'!A23</f>
        <v>11</v>
      </c>
      <c r="B23" s="668" t="s">
        <v>96</v>
      </c>
      <c r="C23" s="669"/>
      <c r="D23" s="497"/>
      <c r="E23" s="498">
        <v>0</v>
      </c>
      <c r="F23" s="241">
        <f>+'Sch 4 - CRSB'!I35</f>
        <v>0</v>
      </c>
      <c r="G23" s="241">
        <f>_xlfn.SUMIFS('Sch 6 - Reclassifications'!$H$9:$H$41,'Sch 6 - Reclassifications'!$F$9:$F$41,'Sch 2 - MTS Expense'!$A23,'Sch 6 - Reclassifications'!$G$9:$G$41,2)-_xlfn.SUMIFS('Sch 6 - Reclassifications'!$L$9:$L$41,'Sch 6 - Reclassifications'!$J$9:$J$41,'Sch 2 - MTS Expense'!$A23,'Sch 6 - Reclassifications'!$K$9:$K$41,2)</f>
        <v>0</v>
      </c>
      <c r="H23" s="241">
        <f>_xlfn.SUMIFS('Sch 7 - Adjustments'!$E$9:$E$29,'Sch 7 - Adjustments'!$I$9:$I$29,'Sch 2 - MTS Expense'!$A23,'Sch 7 - Adjustments'!$H$9:$H$29,2)</f>
        <v>0</v>
      </c>
      <c r="I23" s="234">
        <f aca="true" t="shared" si="1" ref="I23:I30">SUM(E23:H23)</f>
        <v>0</v>
      </c>
    </row>
    <row r="24" spans="1:9" ht="15" customHeight="1">
      <c r="A24" s="95">
        <f>+'Sch 1 - Total Expense'!A24</f>
        <v>12</v>
      </c>
      <c r="B24" s="668" t="s">
        <v>97</v>
      </c>
      <c r="C24" s="669"/>
      <c r="D24" s="497"/>
      <c r="E24" s="499">
        <v>0</v>
      </c>
      <c r="F24" s="242">
        <f>+'Sch 4 - CRSB'!I36</f>
        <v>0</v>
      </c>
      <c r="G24" s="242">
        <f>_xlfn.SUMIFS('Sch 6 - Reclassifications'!$H$9:$H$41,'Sch 6 - Reclassifications'!$F$9:$F$41,'Sch 2 - MTS Expense'!$A24,'Sch 6 - Reclassifications'!$G$9:$G$41,2)-_xlfn.SUMIFS('Sch 6 - Reclassifications'!$L$9:$L$41,'Sch 6 - Reclassifications'!$J$9:$J$41,'Sch 2 - MTS Expense'!$A24,'Sch 6 - Reclassifications'!$K$9:$K$41,2)</f>
        <v>0</v>
      </c>
      <c r="H24" s="242">
        <f>_xlfn.SUMIFS('Sch 7 - Adjustments'!$E$9:$E$29,'Sch 7 - Adjustments'!$I$9:$I$29,'Sch 2 - MTS Expense'!$A24,'Sch 7 - Adjustments'!$H$9:$H$29,2)</f>
        <v>0</v>
      </c>
      <c r="I24" s="233">
        <f t="shared" si="1"/>
        <v>0</v>
      </c>
    </row>
    <row r="25" spans="1:9" ht="15" customHeight="1">
      <c r="A25" s="95">
        <f>+'Sch 1 - Total Expense'!A25</f>
        <v>13</v>
      </c>
      <c r="B25" s="668" t="s">
        <v>184</v>
      </c>
      <c r="C25" s="669"/>
      <c r="D25" s="497"/>
      <c r="E25" s="499">
        <v>0</v>
      </c>
      <c r="F25" s="242">
        <f>+'Sch 4 - CRSB'!I37</f>
        <v>0</v>
      </c>
      <c r="G25" s="242">
        <f>_xlfn.SUMIFS('Sch 6 - Reclassifications'!$H$9:$H$41,'Sch 6 - Reclassifications'!$F$9:$F$41,'Sch 2 - MTS Expense'!$A25,'Sch 6 - Reclassifications'!$G$9:$G$41,2)-_xlfn.SUMIFS('Sch 6 - Reclassifications'!$L$9:$L$41,'Sch 6 - Reclassifications'!$J$9:$J$41,'Sch 2 - MTS Expense'!$A25,'Sch 6 - Reclassifications'!$K$9:$K$41,2)</f>
        <v>0</v>
      </c>
      <c r="H25" s="242">
        <f>_xlfn.SUMIFS('Sch 7 - Adjustments'!$E$9:$E$29,'Sch 7 - Adjustments'!$I$9:$I$29,'Sch 2 - MTS Expense'!$A25,'Sch 7 - Adjustments'!$H$9:$H$29,2)</f>
        <v>0</v>
      </c>
      <c r="I25" s="233">
        <f>SUM(E25:H25)</f>
        <v>0</v>
      </c>
    </row>
    <row r="26" spans="1:9" ht="15" customHeight="1">
      <c r="A26" s="95">
        <f>+'Sch 1 - Total Expense'!A26</f>
        <v>14</v>
      </c>
      <c r="B26" s="668" t="s">
        <v>185</v>
      </c>
      <c r="C26" s="669"/>
      <c r="D26" s="497"/>
      <c r="E26" s="499">
        <v>0</v>
      </c>
      <c r="F26" s="242">
        <f>+'Sch 4 - CRSB'!I38</f>
        <v>0</v>
      </c>
      <c r="G26" s="242">
        <f>_xlfn.SUMIFS('Sch 6 - Reclassifications'!$H$9:$H$41,'Sch 6 - Reclassifications'!$F$9:$F$41,'Sch 2 - MTS Expense'!$A26,'Sch 6 - Reclassifications'!$G$9:$G$41,2)-_xlfn.SUMIFS('Sch 6 - Reclassifications'!$L$9:$L$41,'Sch 6 - Reclassifications'!$J$9:$J$41,'Sch 2 - MTS Expense'!$A26,'Sch 6 - Reclassifications'!$K$9:$K$41,2)</f>
        <v>0</v>
      </c>
      <c r="H26" s="242">
        <f>_xlfn.SUMIFS('Sch 7 - Adjustments'!$E$9:$E$29,'Sch 7 - Adjustments'!$I$9:$I$29,'Sch 2 - MTS Expense'!$A26,'Sch 7 - Adjustments'!$H$9:$H$29,2)</f>
        <v>0</v>
      </c>
      <c r="I26" s="233">
        <f t="shared" si="1"/>
        <v>0</v>
      </c>
    </row>
    <row r="27" spans="1:9" ht="15" customHeight="1">
      <c r="A27" s="95">
        <f>+'Sch 1 - Total Expense'!A27</f>
        <v>15</v>
      </c>
      <c r="B27" s="664" t="s">
        <v>271</v>
      </c>
      <c r="C27" s="665"/>
      <c r="D27" s="497"/>
      <c r="E27" s="499">
        <v>0</v>
      </c>
      <c r="F27" s="242">
        <f>+'Sch 4 - CRSB'!I39</f>
        <v>0</v>
      </c>
      <c r="G27" s="242">
        <f>_xlfn.SUMIFS('Sch 6 - Reclassifications'!$H$9:$H$41,'Sch 6 - Reclassifications'!$F$9:$F$41,'Sch 2 - MTS Expense'!$A27,'Sch 6 - Reclassifications'!$G$9:$G$41,2)-_xlfn.SUMIFS('Sch 6 - Reclassifications'!$L$9:$L$41,'Sch 6 - Reclassifications'!$J$9:$J$41,'Sch 2 - MTS Expense'!$A27,'Sch 6 - Reclassifications'!$K$9:$K$41,2)</f>
        <v>0</v>
      </c>
      <c r="H27" s="242">
        <f>_xlfn.SUMIFS('Sch 7 - Adjustments'!$E$9:$E$29,'Sch 7 - Adjustments'!$I$9:$I$29,'Sch 2 - MTS Expense'!$A27,'Sch 7 - Adjustments'!$H$9:$H$29,2)</f>
        <v>0</v>
      </c>
      <c r="I27" s="233">
        <f t="shared" si="1"/>
        <v>0</v>
      </c>
    </row>
    <row r="28" spans="1:9" ht="15" customHeight="1">
      <c r="A28" s="95">
        <f>+'Sch 1 - Total Expense'!A28</f>
        <v>16</v>
      </c>
      <c r="B28" s="664" t="s">
        <v>271</v>
      </c>
      <c r="C28" s="665"/>
      <c r="D28" s="497"/>
      <c r="E28" s="499">
        <v>0</v>
      </c>
      <c r="F28" s="242">
        <f>+'Sch 4 - CRSB'!I40</f>
        <v>0</v>
      </c>
      <c r="G28" s="242">
        <f>_xlfn.SUMIFS('Sch 6 - Reclassifications'!$H$9:$H$41,'Sch 6 - Reclassifications'!$F$9:$F$41,'Sch 2 - MTS Expense'!$A28,'Sch 6 - Reclassifications'!$G$9:$G$41,2)-_xlfn.SUMIFS('Sch 6 - Reclassifications'!$L$9:$L$41,'Sch 6 - Reclassifications'!$J$9:$J$41,'Sch 2 - MTS Expense'!$A28,'Sch 6 - Reclassifications'!$K$9:$K$41,2)</f>
        <v>0</v>
      </c>
      <c r="H28" s="242">
        <f>_xlfn.SUMIFS('Sch 7 - Adjustments'!$E$9:$E$29,'Sch 7 - Adjustments'!$I$9:$I$29,'Sch 2 - MTS Expense'!$A28,'Sch 7 - Adjustments'!$H$9:$H$29,2)</f>
        <v>0</v>
      </c>
      <c r="I28" s="233">
        <f t="shared" si="1"/>
        <v>0</v>
      </c>
    </row>
    <row r="29" spans="1:9" ht="15" customHeight="1">
      <c r="A29" s="95">
        <f>+'Sch 1 - Total Expense'!A29</f>
        <v>17</v>
      </c>
      <c r="B29" s="664" t="s">
        <v>271</v>
      </c>
      <c r="C29" s="665"/>
      <c r="D29" s="497"/>
      <c r="E29" s="499">
        <v>0</v>
      </c>
      <c r="F29" s="242">
        <f>+'Sch 4 - CRSB'!I41</f>
        <v>0</v>
      </c>
      <c r="G29" s="242">
        <f>_xlfn.SUMIFS('Sch 6 - Reclassifications'!$H$9:$H$41,'Sch 6 - Reclassifications'!$F$9:$F$41,'Sch 2 - MTS Expense'!$A29,'Sch 6 - Reclassifications'!$G$9:$G$41,2)-_xlfn.SUMIFS('Sch 6 - Reclassifications'!$L$9:$L$41,'Sch 6 - Reclassifications'!$J$9:$J$41,'Sch 2 - MTS Expense'!$A29,'Sch 6 - Reclassifications'!$K$9:$K$41,2)</f>
        <v>0</v>
      </c>
      <c r="H29" s="242">
        <f>_xlfn.SUMIFS('Sch 7 - Adjustments'!$E$9:$E$29,'Sch 7 - Adjustments'!$I$9:$I$29,'Sch 2 - MTS Expense'!$A29,'Sch 7 - Adjustments'!$H$9:$H$29,2)</f>
        <v>0</v>
      </c>
      <c r="I29" s="233">
        <f t="shared" si="1"/>
        <v>0</v>
      </c>
    </row>
    <row r="30" spans="1:9" ht="15" customHeight="1">
      <c r="A30" s="95">
        <f>+'Sch 1 - Total Expense'!A30</f>
        <v>18</v>
      </c>
      <c r="B30" s="664" t="s">
        <v>271</v>
      </c>
      <c r="C30" s="665"/>
      <c r="D30" s="497"/>
      <c r="E30" s="500">
        <v>0</v>
      </c>
      <c r="F30" s="243">
        <f>+'Sch 4 - CRSB'!I42</f>
        <v>0</v>
      </c>
      <c r="G30" s="243">
        <f>_xlfn.SUMIFS('Sch 6 - Reclassifications'!$H$9:$H$41,'Sch 6 - Reclassifications'!$F$9:$F$41,'Sch 2 - MTS Expense'!$A30,'Sch 6 - Reclassifications'!$G$9:$G$41,2)-_xlfn.SUMIFS('Sch 6 - Reclassifications'!$L$9:$L$41,'Sch 6 - Reclassifications'!$J$9:$J$41,'Sch 2 - MTS Expense'!$A30,'Sch 6 - Reclassifications'!$K$9:$K$41,2)</f>
        <v>0</v>
      </c>
      <c r="H30" s="243">
        <f>_xlfn.SUMIFS('Sch 7 - Adjustments'!$E$9:$E$29,'Sch 7 - Adjustments'!$I$9:$I$29,'Sch 2 - MTS Expense'!$A30,'Sch 7 - Adjustments'!$H$9:$H$29,2)</f>
        <v>0</v>
      </c>
      <c r="I30" s="235">
        <f t="shared" si="1"/>
        <v>0</v>
      </c>
    </row>
    <row r="31" spans="1:9" ht="15" customHeight="1">
      <c r="A31" s="95"/>
      <c r="B31" s="650" t="str">
        <f>+'Sch 1 - Total Expense'!B31:C31</f>
        <v>Subtotal Salaries (Lines 11.00 thru 18.00)</v>
      </c>
      <c r="C31" s="651"/>
      <c r="D31" s="215"/>
      <c r="E31" s="224">
        <f>SUM(E23:E30)</f>
        <v>0</v>
      </c>
      <c r="F31" s="224">
        <f>SUM(F23:F30)</f>
        <v>0</v>
      </c>
      <c r="G31" s="246">
        <f>SUM(G23:G30)</f>
        <v>0</v>
      </c>
      <c r="H31" s="246">
        <f>SUM(H23:H30)</f>
        <v>0</v>
      </c>
      <c r="I31" s="247">
        <f>SUM(I23:I30)</f>
        <v>0</v>
      </c>
    </row>
    <row r="32" spans="1:9" ht="15" customHeight="1">
      <c r="A32" s="95"/>
      <c r="B32" s="118"/>
      <c r="C32" s="119"/>
      <c r="D32" s="215"/>
      <c r="E32" s="224"/>
      <c r="F32" s="224"/>
      <c r="G32" s="246"/>
      <c r="H32" s="246"/>
      <c r="I32" s="247"/>
    </row>
    <row r="33" spans="1:9" ht="17.25" customHeight="1">
      <c r="A33" s="95"/>
      <c r="B33" s="674" t="str">
        <f>+'Sch 1 - Total Expense'!B33:C33</f>
        <v>Fringe Benefits</v>
      </c>
      <c r="C33" s="675"/>
      <c r="D33" s="215"/>
      <c r="E33" s="226"/>
      <c r="F33" s="248"/>
      <c r="G33" s="248"/>
      <c r="H33" s="248"/>
      <c r="I33" s="249"/>
    </row>
    <row r="34" spans="1:9" ht="15" customHeight="1">
      <c r="A34" s="95">
        <f>+'Sch 1 - Total Expense'!A34</f>
        <v>19</v>
      </c>
      <c r="B34" s="668" t="s">
        <v>96</v>
      </c>
      <c r="C34" s="669"/>
      <c r="D34" s="497"/>
      <c r="E34" s="498">
        <v>0</v>
      </c>
      <c r="F34" s="241">
        <f>+'Sch 4 - CRSB'!I46</f>
        <v>0</v>
      </c>
      <c r="G34" s="241">
        <f>_xlfn.SUMIFS('Sch 6 - Reclassifications'!$H$9:$H$41,'Sch 6 - Reclassifications'!$F$9:$F$41,'Sch 2 - MTS Expense'!$A34,'Sch 6 - Reclassifications'!$G$9:$G$41,2)-_xlfn.SUMIFS('Sch 6 - Reclassifications'!$L$9:$L$41,'Sch 6 - Reclassifications'!$J$9:$J$41,'Sch 2 - MTS Expense'!$A34,'Sch 6 - Reclassifications'!$K$9:$K$41,2)</f>
        <v>0</v>
      </c>
      <c r="H34" s="241">
        <f>_xlfn.SUMIFS('Sch 7 - Adjustments'!$E$9:$E$29,'Sch 7 - Adjustments'!$I$9:$I$29,'Sch 2 - MTS Expense'!$A34,'Sch 7 - Adjustments'!$H$9:$H$29,2)</f>
        <v>0</v>
      </c>
      <c r="I34" s="234">
        <f aca="true" t="shared" si="2" ref="I34:I41">SUM(E34:H34)</f>
        <v>0</v>
      </c>
    </row>
    <row r="35" spans="1:9" ht="15" customHeight="1">
      <c r="A35" s="95">
        <f>+'Sch 1 - Total Expense'!A35</f>
        <v>20</v>
      </c>
      <c r="B35" s="668" t="s">
        <v>97</v>
      </c>
      <c r="C35" s="669"/>
      <c r="D35" s="497"/>
      <c r="E35" s="499">
        <v>0</v>
      </c>
      <c r="F35" s="242">
        <f>+'Sch 4 - CRSB'!I47</f>
        <v>0</v>
      </c>
      <c r="G35" s="242">
        <f>_xlfn.SUMIFS('Sch 6 - Reclassifications'!$H$9:$H$41,'Sch 6 - Reclassifications'!$F$9:$F$41,'Sch 2 - MTS Expense'!$A35,'Sch 6 - Reclassifications'!$G$9:$G$41,2)-_xlfn.SUMIFS('Sch 6 - Reclassifications'!$L$9:$L$41,'Sch 6 - Reclassifications'!$J$9:$J$41,'Sch 2 - MTS Expense'!$A35,'Sch 6 - Reclassifications'!$K$9:$K$41,2)</f>
        <v>0</v>
      </c>
      <c r="H35" s="242">
        <f>_xlfn.SUMIFS('Sch 7 - Adjustments'!$E$9:$E$29,'Sch 7 - Adjustments'!$I$9:$I$29,'Sch 2 - MTS Expense'!$A35,'Sch 7 - Adjustments'!$H$9:$H$29,2)</f>
        <v>0</v>
      </c>
      <c r="I35" s="233">
        <f t="shared" si="2"/>
        <v>0</v>
      </c>
    </row>
    <row r="36" spans="1:9" ht="15" customHeight="1">
      <c r="A36" s="95">
        <f>+'Sch 1 - Total Expense'!A36</f>
        <v>21</v>
      </c>
      <c r="B36" s="668" t="s">
        <v>184</v>
      </c>
      <c r="C36" s="669"/>
      <c r="D36" s="497"/>
      <c r="E36" s="499">
        <v>0</v>
      </c>
      <c r="F36" s="242">
        <f>+'Sch 4 - CRSB'!I48</f>
        <v>0</v>
      </c>
      <c r="G36" s="242">
        <f>_xlfn.SUMIFS('Sch 6 - Reclassifications'!$H$9:$H$41,'Sch 6 - Reclassifications'!$F$9:$F$41,'Sch 2 - MTS Expense'!$A36,'Sch 6 - Reclassifications'!$G$9:$G$41,2)-_xlfn.SUMIFS('Sch 6 - Reclassifications'!$L$9:$L$41,'Sch 6 - Reclassifications'!$J$9:$J$41,'Sch 2 - MTS Expense'!$A36,'Sch 6 - Reclassifications'!$K$9:$K$41,2)</f>
        <v>0</v>
      </c>
      <c r="H36" s="242">
        <f>_xlfn.SUMIFS('Sch 7 - Adjustments'!$E$9:$E$29,'Sch 7 - Adjustments'!$I$9:$I$29,'Sch 2 - MTS Expense'!$A36,'Sch 7 - Adjustments'!$H$9:$H$29,2)</f>
        <v>0</v>
      </c>
      <c r="I36" s="233">
        <f t="shared" si="2"/>
        <v>0</v>
      </c>
    </row>
    <row r="37" spans="1:9" ht="15" customHeight="1">
      <c r="A37" s="95">
        <f>+'Sch 1 - Total Expense'!A37</f>
        <v>22</v>
      </c>
      <c r="B37" s="668" t="s">
        <v>185</v>
      </c>
      <c r="C37" s="669"/>
      <c r="D37" s="497"/>
      <c r="E37" s="499">
        <v>0</v>
      </c>
      <c r="F37" s="242">
        <f>+'Sch 4 - CRSB'!I49</f>
        <v>0</v>
      </c>
      <c r="G37" s="242">
        <f>_xlfn.SUMIFS('Sch 6 - Reclassifications'!$H$9:$H$41,'Sch 6 - Reclassifications'!$F$9:$F$41,'Sch 2 - MTS Expense'!$A37,'Sch 6 - Reclassifications'!$G$9:$G$41,2)-_xlfn.SUMIFS('Sch 6 - Reclassifications'!$L$9:$L$41,'Sch 6 - Reclassifications'!$J$9:$J$41,'Sch 2 - MTS Expense'!$A37,'Sch 6 - Reclassifications'!$K$9:$K$41,2)</f>
        <v>0</v>
      </c>
      <c r="H37" s="242">
        <f>_xlfn.SUMIFS('Sch 7 - Adjustments'!$E$9:$E$29,'Sch 7 - Adjustments'!$I$9:$I$29,'Sch 2 - MTS Expense'!$A37,'Sch 7 - Adjustments'!$H$9:$H$29,2)</f>
        <v>0</v>
      </c>
      <c r="I37" s="233">
        <f t="shared" si="2"/>
        <v>0</v>
      </c>
    </row>
    <row r="38" spans="1:9" ht="15" customHeight="1">
      <c r="A38" s="95">
        <f>+'Sch 1 - Total Expense'!A38</f>
        <v>23</v>
      </c>
      <c r="B38" s="664" t="s">
        <v>271</v>
      </c>
      <c r="C38" s="665"/>
      <c r="D38" s="497"/>
      <c r="E38" s="499">
        <v>0</v>
      </c>
      <c r="F38" s="242">
        <f>+'Sch 4 - CRSB'!I50</f>
        <v>0</v>
      </c>
      <c r="G38" s="242">
        <f>_xlfn.SUMIFS('Sch 6 - Reclassifications'!$H$9:$H$41,'Sch 6 - Reclassifications'!$F$9:$F$41,'Sch 2 - MTS Expense'!$A38,'Sch 6 - Reclassifications'!$G$9:$G$41,2)-_xlfn.SUMIFS('Sch 6 - Reclassifications'!$L$9:$L$41,'Sch 6 - Reclassifications'!$J$9:$J$41,'Sch 2 - MTS Expense'!$A38,'Sch 6 - Reclassifications'!$K$9:$K$41,2)</f>
        <v>0</v>
      </c>
      <c r="H38" s="242">
        <f>_xlfn.SUMIFS('Sch 7 - Adjustments'!$E$9:$E$29,'Sch 7 - Adjustments'!$I$9:$I$29,'Sch 2 - MTS Expense'!$A38,'Sch 7 - Adjustments'!$H$9:$H$29,2)</f>
        <v>0</v>
      </c>
      <c r="I38" s="233">
        <f t="shared" si="2"/>
        <v>0</v>
      </c>
    </row>
    <row r="39" spans="1:9" ht="15" customHeight="1">
      <c r="A39" s="95">
        <f>+'Sch 1 - Total Expense'!A39</f>
        <v>24</v>
      </c>
      <c r="B39" s="664" t="s">
        <v>271</v>
      </c>
      <c r="C39" s="665"/>
      <c r="D39" s="497"/>
      <c r="E39" s="499">
        <v>0</v>
      </c>
      <c r="F39" s="242">
        <f>+'Sch 4 - CRSB'!I51</f>
        <v>0</v>
      </c>
      <c r="G39" s="242">
        <f>_xlfn.SUMIFS('Sch 6 - Reclassifications'!$H$9:$H$41,'Sch 6 - Reclassifications'!$F$9:$F$41,'Sch 2 - MTS Expense'!$A39,'Sch 6 - Reclassifications'!$G$9:$G$41,2)-_xlfn.SUMIFS('Sch 6 - Reclassifications'!$L$9:$L$41,'Sch 6 - Reclassifications'!$J$9:$J$41,'Sch 2 - MTS Expense'!$A39,'Sch 6 - Reclassifications'!$K$9:$K$41,2)</f>
        <v>0</v>
      </c>
      <c r="H39" s="242">
        <f>_xlfn.SUMIFS('Sch 7 - Adjustments'!$E$9:$E$29,'Sch 7 - Adjustments'!$I$9:$I$29,'Sch 2 - MTS Expense'!$A39,'Sch 7 - Adjustments'!$H$9:$H$29,2)</f>
        <v>0</v>
      </c>
      <c r="I39" s="233">
        <f t="shared" si="2"/>
        <v>0</v>
      </c>
    </row>
    <row r="40" spans="1:9" ht="15" customHeight="1">
      <c r="A40" s="95">
        <f>+'Sch 1 - Total Expense'!A40</f>
        <v>25</v>
      </c>
      <c r="B40" s="664" t="s">
        <v>271</v>
      </c>
      <c r="C40" s="665"/>
      <c r="D40" s="497"/>
      <c r="E40" s="499">
        <v>0</v>
      </c>
      <c r="F40" s="242">
        <f>+'Sch 4 - CRSB'!I52</f>
        <v>0</v>
      </c>
      <c r="G40" s="242">
        <f>_xlfn.SUMIFS('Sch 6 - Reclassifications'!$H$9:$H$41,'Sch 6 - Reclassifications'!$F$9:$F$41,'Sch 2 - MTS Expense'!$A40,'Sch 6 - Reclassifications'!$G$9:$G$41,2)-_xlfn.SUMIFS('Sch 6 - Reclassifications'!$L$9:$L$41,'Sch 6 - Reclassifications'!$J$9:$J$41,'Sch 2 - MTS Expense'!$A40,'Sch 6 - Reclassifications'!$K$9:$K$41,2)</f>
        <v>0</v>
      </c>
      <c r="H40" s="242">
        <f>_xlfn.SUMIFS('Sch 7 - Adjustments'!$E$9:$E$29,'Sch 7 - Adjustments'!$I$9:$I$29,'Sch 2 - MTS Expense'!$A40,'Sch 7 - Adjustments'!$H$9:$H$29,2)</f>
        <v>0</v>
      </c>
      <c r="I40" s="233">
        <f t="shared" si="2"/>
        <v>0</v>
      </c>
    </row>
    <row r="41" spans="1:9" ht="15" customHeight="1">
      <c r="A41" s="95">
        <f>+'Sch 1 - Total Expense'!A41</f>
        <v>26</v>
      </c>
      <c r="B41" s="664" t="s">
        <v>271</v>
      </c>
      <c r="C41" s="665"/>
      <c r="D41" s="497"/>
      <c r="E41" s="500">
        <v>0</v>
      </c>
      <c r="F41" s="243">
        <f>+'Sch 4 - CRSB'!I53</f>
        <v>0</v>
      </c>
      <c r="G41" s="243">
        <f>_xlfn.SUMIFS('Sch 6 - Reclassifications'!$H$9:$H$41,'Sch 6 - Reclassifications'!$F$9:$F$41,'Sch 2 - MTS Expense'!$A41,'Sch 6 - Reclassifications'!$G$9:$G$41,2)-_xlfn.SUMIFS('Sch 6 - Reclassifications'!$L$9:$L$41,'Sch 6 - Reclassifications'!$J$9:$J$41,'Sch 2 - MTS Expense'!$A41,'Sch 6 - Reclassifications'!$K$9:$K$41,2)</f>
        <v>0</v>
      </c>
      <c r="H41" s="243">
        <f>_xlfn.SUMIFS('Sch 7 - Adjustments'!$E$9:$E$29,'Sch 7 - Adjustments'!$I$9:$I$29,'Sch 2 - MTS Expense'!$A41,'Sch 7 - Adjustments'!$H$9:$H$29,2)</f>
        <v>0</v>
      </c>
      <c r="I41" s="235">
        <f t="shared" si="2"/>
        <v>0</v>
      </c>
    </row>
    <row r="42" spans="1:9" ht="15" customHeight="1">
      <c r="A42" s="95"/>
      <c r="B42" s="650" t="str">
        <f>+'Sch 1 - Total Expense'!B42:C42</f>
        <v>Subtotal Fringe Benefits (Lines 19.00 thru 26.00)</v>
      </c>
      <c r="C42" s="651"/>
      <c r="D42" s="215"/>
      <c r="E42" s="224">
        <f>SUM(E34:E41)</f>
        <v>0</v>
      </c>
      <c r="F42" s="224">
        <f>SUM(F34:F41)</f>
        <v>0</v>
      </c>
      <c r="G42" s="246">
        <f>SUM(G34:G41)</f>
        <v>0</v>
      </c>
      <c r="H42" s="246">
        <f>SUM(H34:H41)</f>
        <v>0</v>
      </c>
      <c r="I42" s="247">
        <f>SUM(I34:I41)</f>
        <v>0</v>
      </c>
    </row>
    <row r="43" spans="1:9" s="13" customFormat="1" ht="15" customHeight="1">
      <c r="A43" s="89"/>
      <c r="B43" s="672" t="str">
        <f>+'Sch 1 - Total Expense'!B43:C43</f>
        <v>Total Salaries &amp; Fringe Benefits</v>
      </c>
      <c r="C43" s="673"/>
      <c r="D43" s="229"/>
      <c r="E43" s="222">
        <f>+E31+E42</f>
        <v>0</v>
      </c>
      <c r="F43" s="222">
        <f>+F31+F42</f>
        <v>0</v>
      </c>
      <c r="G43" s="244">
        <f>+G31+G42</f>
        <v>0</v>
      </c>
      <c r="H43" s="244">
        <f>+H31+H42</f>
        <v>0</v>
      </c>
      <c r="I43" s="245">
        <f>+I31+I42</f>
        <v>0</v>
      </c>
    </row>
    <row r="44" spans="1:9" ht="15" customHeight="1">
      <c r="A44" s="95"/>
      <c r="B44" s="670"/>
      <c r="C44" s="671"/>
      <c r="D44" s="229"/>
      <c r="E44" s="226"/>
      <c r="F44" s="226"/>
      <c r="G44" s="248"/>
      <c r="H44" s="248"/>
      <c r="I44" s="249"/>
    </row>
    <row r="45" spans="1:9" ht="15" customHeight="1">
      <c r="A45" s="95"/>
      <c r="B45" s="652" t="str">
        <f>+'Sch 1 - Total Expense'!B45:C45</f>
        <v>Total Capital Related, Salaries, and Fringe Benefits</v>
      </c>
      <c r="C45" s="653"/>
      <c r="D45" s="230"/>
      <c r="E45" s="231">
        <f>+E20+E43</f>
        <v>0</v>
      </c>
      <c r="F45" s="231">
        <f>+F20+F43</f>
        <v>0</v>
      </c>
      <c r="G45" s="250">
        <f>+G20+G43</f>
        <v>0</v>
      </c>
      <c r="H45" s="250">
        <f>+H20+H43</f>
        <v>0</v>
      </c>
      <c r="I45" s="237">
        <f>+I20+I43</f>
        <v>0</v>
      </c>
    </row>
    <row r="46" spans="1:9" ht="15" customHeight="1">
      <c r="A46" s="95"/>
      <c r="B46" s="659"/>
      <c r="C46" s="660"/>
      <c r="D46" s="215"/>
      <c r="E46" s="218"/>
      <c r="F46" s="242"/>
      <c r="G46" s="242"/>
      <c r="H46" s="242"/>
      <c r="I46" s="233"/>
    </row>
    <row r="47" spans="1:9" ht="17.25" customHeight="1">
      <c r="A47" s="95"/>
      <c r="B47" s="674" t="str">
        <f>+'Sch 1 - Total Expense'!B47:C47</f>
        <v>Administrative and General</v>
      </c>
      <c r="C47" s="675"/>
      <c r="D47" s="215"/>
      <c r="E47" s="218"/>
      <c r="F47" s="242"/>
      <c r="G47" s="242"/>
      <c r="H47" s="242"/>
      <c r="I47" s="233"/>
    </row>
    <row r="48" spans="1:9" ht="15" customHeight="1">
      <c r="A48" s="95">
        <f>+'Sch 1 - Total Expense'!A48</f>
        <v>27</v>
      </c>
      <c r="B48" s="668" t="s">
        <v>18</v>
      </c>
      <c r="C48" s="669"/>
      <c r="D48" s="497" t="s">
        <v>270</v>
      </c>
      <c r="E48" s="498">
        <v>0</v>
      </c>
      <c r="F48" s="251"/>
      <c r="G48" s="241">
        <f>_xlfn.SUMIFS('Sch 6 - Reclassifications'!$H$9:$H$41,'Sch 6 - Reclassifications'!$F$9:$F$41,'Sch 2 - MTS Expense'!$A48,'Sch 6 - Reclassifications'!$G$9:$G$41,2)-_xlfn.SUMIFS('Sch 6 - Reclassifications'!$L$9:$L$41,'Sch 6 - Reclassifications'!$J$9:$J$41,'Sch 2 - MTS Expense'!$A48,'Sch 6 - Reclassifications'!$K$9:$K$41,2)</f>
        <v>0</v>
      </c>
      <c r="H48" s="241">
        <f>_xlfn.SUMIFS('Sch 7 - Adjustments'!$E$9:$E$29,'Sch 7 - Adjustments'!$I$9:$I$29,'Sch 2 - MTS Expense'!$A48,'Sch 7 - Adjustments'!$H$9:$H$29,2)</f>
        <v>0</v>
      </c>
      <c r="I48" s="234">
        <f>SUM(E48:H48)</f>
        <v>0</v>
      </c>
    </row>
    <row r="49" spans="1:9" ht="15" customHeight="1">
      <c r="A49" s="95">
        <f>+'Sch 1 - Total Expense'!A49</f>
        <v>28</v>
      </c>
      <c r="B49" s="668" t="s">
        <v>19</v>
      </c>
      <c r="C49" s="669"/>
      <c r="D49" s="497" t="s">
        <v>270</v>
      </c>
      <c r="E49" s="499">
        <v>0</v>
      </c>
      <c r="F49" s="252"/>
      <c r="G49" s="253">
        <f>_xlfn.SUMIFS('Sch 6 - Reclassifications'!$H$9:$H$41,'Sch 6 - Reclassifications'!$F$9:$F$41,'Sch 2 - MTS Expense'!$A49,'Sch 6 - Reclassifications'!$G$9:$G$41,2)-_xlfn.SUMIFS('Sch 6 - Reclassifications'!$L$9:$L$41,'Sch 6 - Reclassifications'!$J$9:$J$41,'Sch 2 - MTS Expense'!$A49,'Sch 6 - Reclassifications'!$K$9:$K$41,2)</f>
        <v>0</v>
      </c>
      <c r="H49" s="253">
        <f>_xlfn.SUMIFS('Sch 7 - Adjustments'!$E$9:$E$29,'Sch 7 - Adjustments'!$I$9:$I$29,'Sch 2 - MTS Expense'!$A49,'Sch 7 - Adjustments'!$H$9:$H$29,2)</f>
        <v>0</v>
      </c>
      <c r="I49" s="233">
        <f>SUM(E49:H49)</f>
        <v>0</v>
      </c>
    </row>
    <row r="50" spans="1:9" ht="15" customHeight="1">
      <c r="A50" s="95">
        <f>+'Sch 1 - Total Expense'!A50</f>
        <v>29</v>
      </c>
      <c r="B50" s="668" t="s">
        <v>20</v>
      </c>
      <c r="C50" s="669"/>
      <c r="D50" s="497" t="s">
        <v>270</v>
      </c>
      <c r="E50" s="499">
        <v>0</v>
      </c>
      <c r="F50" s="252"/>
      <c r="G50" s="253">
        <f>_xlfn.SUMIFS('Sch 6 - Reclassifications'!$H$9:$H$41,'Sch 6 - Reclassifications'!$F$9:$F$41,'Sch 2 - MTS Expense'!$A50,'Sch 6 - Reclassifications'!$G$9:$G$41,2)-_xlfn.SUMIFS('Sch 6 - Reclassifications'!$L$9:$L$41,'Sch 6 - Reclassifications'!$J$9:$J$41,'Sch 2 - MTS Expense'!$A50,'Sch 6 - Reclassifications'!$K$9:$K$41,2)</f>
        <v>0</v>
      </c>
      <c r="H50" s="253">
        <f>_xlfn.SUMIFS('Sch 7 - Adjustments'!$E$9:$E$29,'Sch 7 - Adjustments'!$I$9:$I$29,'Sch 2 - MTS Expense'!$A50,'Sch 7 - Adjustments'!$H$9:$H$29,2)</f>
        <v>0</v>
      </c>
      <c r="I50" s="233">
        <f aca="true" t="shared" si="3" ref="I50:I77">SUM(E50:H50)</f>
        <v>0</v>
      </c>
    </row>
    <row r="51" spans="1:9" ht="15" customHeight="1">
      <c r="A51" s="95">
        <f>+'Sch 1 - Total Expense'!A51</f>
        <v>30</v>
      </c>
      <c r="B51" s="668" t="s">
        <v>21</v>
      </c>
      <c r="C51" s="669"/>
      <c r="D51" s="497" t="s">
        <v>270</v>
      </c>
      <c r="E51" s="499">
        <v>0</v>
      </c>
      <c r="F51" s="252"/>
      <c r="G51" s="253">
        <f>_xlfn.SUMIFS('Sch 6 - Reclassifications'!$H$9:$H$41,'Sch 6 - Reclassifications'!$F$9:$F$41,'Sch 2 - MTS Expense'!$A51,'Sch 6 - Reclassifications'!$G$9:$G$41,2)-_xlfn.SUMIFS('Sch 6 - Reclassifications'!$L$9:$L$41,'Sch 6 - Reclassifications'!$J$9:$J$41,'Sch 2 - MTS Expense'!$A51,'Sch 6 - Reclassifications'!$K$9:$K$41,2)</f>
        <v>0</v>
      </c>
      <c r="H51" s="253">
        <f>_xlfn.SUMIFS('Sch 7 - Adjustments'!$E$9:$E$29,'Sch 7 - Adjustments'!$I$9:$I$29,'Sch 2 - MTS Expense'!$A51,'Sch 7 - Adjustments'!$H$9:$H$29,2)</f>
        <v>0</v>
      </c>
      <c r="I51" s="233">
        <f t="shared" si="3"/>
        <v>0</v>
      </c>
    </row>
    <row r="52" spans="1:9" ht="15" customHeight="1">
      <c r="A52" s="95">
        <f>+'Sch 1 - Total Expense'!A52</f>
        <v>31</v>
      </c>
      <c r="B52" s="668" t="s">
        <v>22</v>
      </c>
      <c r="C52" s="669"/>
      <c r="D52" s="497" t="s">
        <v>270</v>
      </c>
      <c r="E52" s="499">
        <v>0</v>
      </c>
      <c r="F52" s="252"/>
      <c r="G52" s="253">
        <f>_xlfn.SUMIFS('Sch 6 - Reclassifications'!$H$9:$H$41,'Sch 6 - Reclassifications'!$F$9:$F$41,'Sch 2 - MTS Expense'!$A52,'Sch 6 - Reclassifications'!$G$9:$G$41,2)-_xlfn.SUMIFS('Sch 6 - Reclassifications'!$L$9:$L$41,'Sch 6 - Reclassifications'!$J$9:$J$41,'Sch 2 - MTS Expense'!$A52,'Sch 6 - Reclassifications'!$K$9:$K$41,2)</f>
        <v>0</v>
      </c>
      <c r="H52" s="253">
        <f>_xlfn.SUMIFS('Sch 7 - Adjustments'!$E$9:$E$29,'Sch 7 - Adjustments'!$I$9:$I$29,'Sch 2 - MTS Expense'!$A52,'Sch 7 - Adjustments'!$H$9:$H$29,2)</f>
        <v>0</v>
      </c>
      <c r="I52" s="233">
        <f t="shared" si="3"/>
        <v>0</v>
      </c>
    </row>
    <row r="53" spans="1:9" ht="15" customHeight="1">
      <c r="A53" s="95">
        <f>+'Sch 1 - Total Expense'!A53</f>
        <v>32</v>
      </c>
      <c r="B53" s="668" t="s">
        <v>23</v>
      </c>
      <c r="C53" s="669"/>
      <c r="D53" s="497" t="s">
        <v>270</v>
      </c>
      <c r="E53" s="499">
        <v>0</v>
      </c>
      <c r="F53" s="484"/>
      <c r="G53" s="242">
        <f>_xlfn.SUMIFS('Sch 6 - Reclassifications'!$H$9:$H$41,'Sch 6 - Reclassifications'!$F$9:$F$41,'Sch 2 - MTS Expense'!$A53,'Sch 6 - Reclassifications'!$G$9:$G$41,2)-_xlfn.SUMIFS('Sch 6 - Reclassifications'!$L$9:$L$41,'Sch 6 - Reclassifications'!$J$9:$J$41,'Sch 2 - MTS Expense'!$A53,'Sch 6 - Reclassifications'!$K$9:$K$41,2)</f>
        <v>0</v>
      </c>
      <c r="H53" s="242">
        <f>_xlfn.SUMIFS('Sch 7 - Adjustments'!$E$9:$E$29,'Sch 7 - Adjustments'!$I$9:$I$29,'Sch 2 - MTS Expense'!$A53,'Sch 7 - Adjustments'!$H$9:$H$29,2)</f>
        <v>0</v>
      </c>
      <c r="I53" s="485">
        <f>SUM(E53:H53)</f>
        <v>0</v>
      </c>
    </row>
    <row r="54" spans="1:9" ht="15" customHeight="1">
      <c r="A54" s="95">
        <f>+'Sch 1 - Total Expense'!A54</f>
        <v>33</v>
      </c>
      <c r="B54" s="668" t="s">
        <v>24</v>
      </c>
      <c r="C54" s="669"/>
      <c r="D54" s="497" t="s">
        <v>270</v>
      </c>
      <c r="E54" s="499">
        <v>0</v>
      </c>
      <c r="F54" s="252"/>
      <c r="G54" s="253">
        <f>_xlfn.SUMIFS('Sch 6 - Reclassifications'!$H$9:$H$41,'Sch 6 - Reclassifications'!$F$9:$F$41,'Sch 2 - MTS Expense'!$A54,'Sch 6 - Reclassifications'!$G$9:$G$41,2)-_xlfn.SUMIFS('Sch 6 - Reclassifications'!$L$9:$L$41,'Sch 6 - Reclassifications'!$J$9:$J$41,'Sch 2 - MTS Expense'!$A54,'Sch 6 - Reclassifications'!$K$9:$K$41,2)</f>
        <v>0</v>
      </c>
      <c r="H54" s="253">
        <f>_xlfn.SUMIFS('Sch 7 - Adjustments'!$E$9:$E$29,'Sch 7 - Adjustments'!$I$9:$I$29,'Sch 2 - MTS Expense'!$A54,'Sch 7 - Adjustments'!$H$9:$H$29,2)</f>
        <v>0</v>
      </c>
      <c r="I54" s="233">
        <f>SUM(E54:H54)</f>
        <v>0</v>
      </c>
    </row>
    <row r="55" spans="1:9" ht="15" customHeight="1">
      <c r="A55" s="95">
        <f>+'Sch 1 - Total Expense'!A55</f>
        <v>34</v>
      </c>
      <c r="B55" s="668" t="s">
        <v>25</v>
      </c>
      <c r="C55" s="669"/>
      <c r="D55" s="497" t="s">
        <v>270</v>
      </c>
      <c r="E55" s="499">
        <v>0</v>
      </c>
      <c r="F55" s="252"/>
      <c r="G55" s="253">
        <f>_xlfn.SUMIFS('Sch 6 - Reclassifications'!$H$9:$H$41,'Sch 6 - Reclassifications'!$F$9:$F$41,'Sch 2 - MTS Expense'!$A55,'Sch 6 - Reclassifications'!$G$9:$G$41,2)-_xlfn.SUMIFS('Sch 6 - Reclassifications'!$L$9:$L$41,'Sch 6 - Reclassifications'!$J$9:$J$41,'Sch 2 - MTS Expense'!$A55,'Sch 6 - Reclassifications'!$K$9:$K$41,2)</f>
        <v>0</v>
      </c>
      <c r="H55" s="253">
        <f>_xlfn.SUMIFS('Sch 7 - Adjustments'!$E$9:$E$29,'Sch 7 - Adjustments'!$I$9:$I$29,'Sch 2 - MTS Expense'!$A55,'Sch 7 - Adjustments'!$H$9:$H$29,2)</f>
        <v>0</v>
      </c>
      <c r="I55" s="233">
        <f t="shared" si="3"/>
        <v>0</v>
      </c>
    </row>
    <row r="56" spans="1:9" ht="15" customHeight="1">
      <c r="A56" s="95">
        <f>+'Sch 1 - Total Expense'!A56</f>
        <v>35</v>
      </c>
      <c r="B56" s="668" t="s">
        <v>26</v>
      </c>
      <c r="C56" s="669"/>
      <c r="D56" s="497" t="s">
        <v>270</v>
      </c>
      <c r="E56" s="499">
        <v>0</v>
      </c>
      <c r="F56" s="252"/>
      <c r="G56" s="253">
        <f>_xlfn.SUMIFS('Sch 6 - Reclassifications'!$H$9:$H$41,'Sch 6 - Reclassifications'!$F$9:$F$41,'Sch 2 - MTS Expense'!$A56,'Sch 6 - Reclassifications'!$G$9:$G$41,2)-_xlfn.SUMIFS('Sch 6 - Reclassifications'!$L$9:$L$41,'Sch 6 - Reclassifications'!$J$9:$J$41,'Sch 2 - MTS Expense'!$A56,'Sch 6 - Reclassifications'!$K$9:$K$41,2)</f>
        <v>0</v>
      </c>
      <c r="H56" s="253">
        <f>_xlfn.SUMIFS('Sch 7 - Adjustments'!$E$9:$E$29,'Sch 7 - Adjustments'!$I$9:$I$29,'Sch 2 - MTS Expense'!$A56,'Sch 7 - Adjustments'!$H$9:$H$29,2)</f>
        <v>0</v>
      </c>
      <c r="I56" s="233">
        <f t="shared" si="3"/>
        <v>0</v>
      </c>
    </row>
    <row r="57" spans="1:9" ht="15" customHeight="1">
      <c r="A57" s="95">
        <f>+'Sch 1 - Total Expense'!A57</f>
        <v>36</v>
      </c>
      <c r="B57" s="668" t="s">
        <v>27</v>
      </c>
      <c r="C57" s="669"/>
      <c r="D57" s="497" t="s">
        <v>270</v>
      </c>
      <c r="E57" s="499">
        <v>0</v>
      </c>
      <c r="F57" s="252"/>
      <c r="G57" s="253">
        <f>_xlfn.SUMIFS('Sch 6 - Reclassifications'!$H$9:$H$41,'Sch 6 - Reclassifications'!$F$9:$F$41,'Sch 2 - MTS Expense'!$A57,'Sch 6 - Reclassifications'!$G$9:$G$41,2)-_xlfn.SUMIFS('Sch 6 - Reclassifications'!$L$9:$L$41,'Sch 6 - Reclassifications'!$J$9:$J$41,'Sch 2 - MTS Expense'!$A57,'Sch 6 - Reclassifications'!$K$9:$K$41,2)</f>
        <v>0</v>
      </c>
      <c r="H57" s="253">
        <f>_xlfn.SUMIFS('Sch 7 - Adjustments'!$E$9:$E$29,'Sch 7 - Adjustments'!$I$9:$I$29,'Sch 2 - MTS Expense'!$A57,'Sch 7 - Adjustments'!$H$9:$H$29,2)</f>
        <v>0</v>
      </c>
      <c r="I57" s="233">
        <f>SUM(E57:H57)</f>
        <v>0</v>
      </c>
    </row>
    <row r="58" spans="1:9" ht="15" customHeight="1">
      <c r="A58" s="95">
        <f>+'Sch 1 - Total Expense'!A58</f>
        <v>37</v>
      </c>
      <c r="B58" s="668" t="s">
        <v>28</v>
      </c>
      <c r="C58" s="669"/>
      <c r="D58" s="497" t="s">
        <v>270</v>
      </c>
      <c r="E58" s="499">
        <v>0</v>
      </c>
      <c r="F58" s="252"/>
      <c r="G58" s="253">
        <f>_xlfn.SUMIFS('Sch 6 - Reclassifications'!$H$9:$H$41,'Sch 6 - Reclassifications'!$F$9:$F$41,'Sch 2 - MTS Expense'!$A58,'Sch 6 - Reclassifications'!$G$9:$G$41,2)-_xlfn.SUMIFS('Sch 6 - Reclassifications'!$L$9:$L$41,'Sch 6 - Reclassifications'!$J$9:$J$41,'Sch 2 - MTS Expense'!$A58,'Sch 6 - Reclassifications'!$K$9:$K$41,2)</f>
        <v>0</v>
      </c>
      <c r="H58" s="253">
        <f>_xlfn.SUMIFS('Sch 7 - Adjustments'!$E$9:$E$29,'Sch 7 - Adjustments'!$I$9:$I$29,'Sch 2 - MTS Expense'!$A58,'Sch 7 - Adjustments'!$H$9:$H$29,2)</f>
        <v>0</v>
      </c>
      <c r="I58" s="233">
        <f t="shared" si="3"/>
        <v>0</v>
      </c>
    </row>
    <row r="59" spans="1:9" ht="15" customHeight="1">
      <c r="A59" s="95">
        <f>+'Sch 1 - Total Expense'!A59</f>
        <v>38</v>
      </c>
      <c r="B59" s="668" t="s">
        <v>29</v>
      </c>
      <c r="C59" s="669"/>
      <c r="D59" s="497" t="s">
        <v>270</v>
      </c>
      <c r="E59" s="499">
        <v>0</v>
      </c>
      <c r="F59" s="252"/>
      <c r="G59" s="253">
        <f>_xlfn.SUMIFS('Sch 6 - Reclassifications'!$H$9:$H$41,'Sch 6 - Reclassifications'!$F$9:$F$41,'Sch 2 - MTS Expense'!$A59,'Sch 6 - Reclassifications'!$G$9:$G$41,2)-_xlfn.SUMIFS('Sch 6 - Reclassifications'!$L$9:$L$41,'Sch 6 - Reclassifications'!$J$9:$J$41,'Sch 2 - MTS Expense'!$A59,'Sch 6 - Reclassifications'!$K$9:$K$41,2)</f>
        <v>0</v>
      </c>
      <c r="H59" s="253">
        <f>_xlfn.SUMIFS('Sch 7 - Adjustments'!$E$9:$E$29,'Sch 7 - Adjustments'!$I$9:$I$29,'Sch 2 - MTS Expense'!$A59,'Sch 7 - Adjustments'!$H$9:$H$29,2)</f>
        <v>0</v>
      </c>
      <c r="I59" s="233">
        <f t="shared" si="3"/>
        <v>0</v>
      </c>
    </row>
    <row r="60" spans="1:9" ht="15" customHeight="1">
      <c r="A60" s="95">
        <f>+'Sch 1 - Total Expense'!A60</f>
        <v>39</v>
      </c>
      <c r="B60" s="668" t="s">
        <v>30</v>
      </c>
      <c r="C60" s="669"/>
      <c r="D60" s="497" t="s">
        <v>270</v>
      </c>
      <c r="E60" s="499">
        <v>0</v>
      </c>
      <c r="F60" s="252"/>
      <c r="G60" s="253">
        <f>_xlfn.SUMIFS('Sch 6 - Reclassifications'!$H$9:$H$41,'Sch 6 - Reclassifications'!$F$9:$F$41,'Sch 2 - MTS Expense'!$A60,'Sch 6 - Reclassifications'!$G$9:$G$41,2)-_xlfn.SUMIFS('Sch 6 - Reclassifications'!$L$9:$L$41,'Sch 6 - Reclassifications'!$J$9:$J$41,'Sch 2 - MTS Expense'!$A60,'Sch 6 - Reclassifications'!$K$9:$K$41,2)</f>
        <v>0</v>
      </c>
      <c r="H60" s="253">
        <f>_xlfn.SUMIFS('Sch 7 - Adjustments'!$E$9:$E$29,'Sch 7 - Adjustments'!$I$9:$I$29,'Sch 2 - MTS Expense'!$A60,'Sch 7 - Adjustments'!$H$9:$H$29,2)</f>
        <v>0</v>
      </c>
      <c r="I60" s="233">
        <f t="shared" si="3"/>
        <v>0</v>
      </c>
    </row>
    <row r="61" spans="1:9" ht="15" customHeight="1">
      <c r="A61" s="95">
        <f>+'Sch 1 - Total Expense'!A61</f>
        <v>40</v>
      </c>
      <c r="B61" s="668" t="s">
        <v>31</v>
      </c>
      <c r="C61" s="669"/>
      <c r="D61" s="497" t="s">
        <v>270</v>
      </c>
      <c r="E61" s="499">
        <v>0</v>
      </c>
      <c r="F61" s="252"/>
      <c r="G61" s="253">
        <f>_xlfn.SUMIFS('Sch 6 - Reclassifications'!$H$9:$H$41,'Sch 6 - Reclassifications'!$F$9:$F$41,'Sch 2 - MTS Expense'!$A61,'Sch 6 - Reclassifications'!$G$9:$G$41,2)-_xlfn.SUMIFS('Sch 6 - Reclassifications'!$L$9:$L$41,'Sch 6 - Reclassifications'!$J$9:$J$41,'Sch 2 - MTS Expense'!$A61,'Sch 6 - Reclassifications'!$K$9:$K$41,2)</f>
        <v>0</v>
      </c>
      <c r="H61" s="253">
        <f>_xlfn.SUMIFS('Sch 7 - Adjustments'!$E$9:$E$29,'Sch 7 - Adjustments'!$I$9:$I$29,'Sch 2 - MTS Expense'!$A61,'Sch 7 - Adjustments'!$H$9:$H$29,2)</f>
        <v>0</v>
      </c>
      <c r="I61" s="233">
        <f t="shared" si="3"/>
        <v>0</v>
      </c>
    </row>
    <row r="62" spans="1:9" ht="15" customHeight="1">
      <c r="A62" s="95">
        <f>+'Sch 1 - Total Expense'!A62</f>
        <v>41</v>
      </c>
      <c r="B62" s="668" t="s">
        <v>32</v>
      </c>
      <c r="C62" s="669"/>
      <c r="D62" s="497" t="s">
        <v>270</v>
      </c>
      <c r="E62" s="499">
        <v>0</v>
      </c>
      <c r="F62" s="252"/>
      <c r="G62" s="253">
        <f>_xlfn.SUMIFS('Sch 6 - Reclassifications'!$H$9:$H$41,'Sch 6 - Reclassifications'!$F$9:$F$41,'Sch 2 - MTS Expense'!$A62,'Sch 6 - Reclassifications'!$G$9:$G$41,2)-_xlfn.SUMIFS('Sch 6 - Reclassifications'!$L$9:$L$41,'Sch 6 - Reclassifications'!$J$9:$J$41,'Sch 2 - MTS Expense'!$A62,'Sch 6 - Reclassifications'!$K$9:$K$41,2)</f>
        <v>0</v>
      </c>
      <c r="H62" s="253">
        <f>_xlfn.SUMIFS('Sch 7 - Adjustments'!$E$9:$E$29,'Sch 7 - Adjustments'!$I$9:$I$29,'Sch 2 - MTS Expense'!$A62,'Sch 7 - Adjustments'!$H$9:$H$29,2)</f>
        <v>0</v>
      </c>
      <c r="I62" s="233">
        <f t="shared" si="3"/>
        <v>0</v>
      </c>
    </row>
    <row r="63" spans="1:9" ht="15" customHeight="1">
      <c r="A63" s="95">
        <f>+'Sch 1 - Total Expense'!A63</f>
        <v>42</v>
      </c>
      <c r="B63" s="668" t="s">
        <v>33</v>
      </c>
      <c r="C63" s="669"/>
      <c r="D63" s="497" t="s">
        <v>270</v>
      </c>
      <c r="E63" s="499">
        <v>0</v>
      </c>
      <c r="F63" s="252"/>
      <c r="G63" s="253">
        <f>_xlfn.SUMIFS('Sch 6 - Reclassifications'!$H$9:$H$41,'Sch 6 - Reclassifications'!$F$9:$F$41,'Sch 2 - MTS Expense'!$A63,'Sch 6 - Reclassifications'!$G$9:$G$41,2)-_xlfn.SUMIFS('Sch 6 - Reclassifications'!$L$9:$L$41,'Sch 6 - Reclassifications'!$J$9:$J$41,'Sch 2 - MTS Expense'!$A63,'Sch 6 - Reclassifications'!$K$9:$K$41,2)</f>
        <v>0</v>
      </c>
      <c r="H63" s="253">
        <f>_xlfn.SUMIFS('Sch 7 - Adjustments'!$E$9:$E$29,'Sch 7 - Adjustments'!$I$9:$I$29,'Sch 2 - MTS Expense'!$A63,'Sch 7 - Adjustments'!$H$9:$H$29,2)</f>
        <v>0</v>
      </c>
      <c r="I63" s="233">
        <f t="shared" si="3"/>
        <v>0</v>
      </c>
    </row>
    <row r="64" spans="1:9" ht="15" customHeight="1">
      <c r="A64" s="95">
        <f>+'Sch 1 - Total Expense'!A64</f>
        <v>43</v>
      </c>
      <c r="B64" s="668" t="s">
        <v>34</v>
      </c>
      <c r="C64" s="669"/>
      <c r="D64" s="497" t="s">
        <v>270</v>
      </c>
      <c r="E64" s="499">
        <v>0</v>
      </c>
      <c r="F64" s="252"/>
      <c r="G64" s="253">
        <f>_xlfn.SUMIFS('Sch 6 - Reclassifications'!$H$9:$H$41,'Sch 6 - Reclassifications'!$F$9:$F$41,'Sch 2 - MTS Expense'!$A64,'Sch 6 - Reclassifications'!$G$9:$G$41,2)-_xlfn.SUMIFS('Sch 6 - Reclassifications'!$L$9:$L$41,'Sch 6 - Reclassifications'!$J$9:$J$41,'Sch 2 - MTS Expense'!$A64,'Sch 6 - Reclassifications'!$K$9:$K$41,2)</f>
        <v>0</v>
      </c>
      <c r="H64" s="253">
        <f>_xlfn.SUMIFS('Sch 7 - Adjustments'!$E$9:$E$29,'Sch 7 - Adjustments'!$I$9:$I$29,'Sch 2 - MTS Expense'!$A64,'Sch 7 - Adjustments'!$H$9:$H$29,2)</f>
        <v>0</v>
      </c>
      <c r="I64" s="233">
        <f t="shared" si="3"/>
        <v>0</v>
      </c>
    </row>
    <row r="65" spans="1:9" ht="15" customHeight="1">
      <c r="A65" s="95">
        <f>+'Sch 1 - Total Expense'!A65</f>
        <v>44</v>
      </c>
      <c r="B65" s="668" t="s">
        <v>35</v>
      </c>
      <c r="C65" s="669"/>
      <c r="D65" s="497" t="s">
        <v>270</v>
      </c>
      <c r="E65" s="499">
        <v>0</v>
      </c>
      <c r="F65" s="252"/>
      <c r="G65" s="253">
        <f>_xlfn.SUMIFS('Sch 6 - Reclassifications'!$H$9:$H$41,'Sch 6 - Reclassifications'!$F$9:$F$41,'Sch 2 - MTS Expense'!$A65,'Sch 6 - Reclassifications'!$G$9:$G$41,2)-_xlfn.SUMIFS('Sch 6 - Reclassifications'!$L$9:$L$41,'Sch 6 - Reclassifications'!$J$9:$J$41,'Sch 2 - MTS Expense'!$A65,'Sch 6 - Reclassifications'!$K$9:$K$41,2)</f>
        <v>0</v>
      </c>
      <c r="H65" s="253">
        <f>_xlfn.SUMIFS('Sch 7 - Adjustments'!$E$9:$E$29,'Sch 7 - Adjustments'!$I$9:$I$29,'Sch 2 - MTS Expense'!$A65,'Sch 7 - Adjustments'!$H$9:$H$29,2)</f>
        <v>0</v>
      </c>
      <c r="I65" s="233">
        <f t="shared" si="3"/>
        <v>0</v>
      </c>
    </row>
    <row r="66" spans="1:9" ht="15" customHeight="1">
      <c r="A66" s="95">
        <f>+'Sch 1 - Total Expense'!A66</f>
        <v>45</v>
      </c>
      <c r="B66" s="668" t="s">
        <v>36</v>
      </c>
      <c r="C66" s="669"/>
      <c r="D66" s="497" t="s">
        <v>270</v>
      </c>
      <c r="E66" s="499">
        <v>0</v>
      </c>
      <c r="F66" s="252"/>
      <c r="G66" s="253">
        <f>_xlfn.SUMIFS('Sch 6 - Reclassifications'!$H$9:$H$41,'Sch 6 - Reclassifications'!$F$9:$F$41,'Sch 2 - MTS Expense'!$A66,'Sch 6 - Reclassifications'!$G$9:$G$41,2)-_xlfn.SUMIFS('Sch 6 - Reclassifications'!$L$9:$L$41,'Sch 6 - Reclassifications'!$J$9:$J$41,'Sch 2 - MTS Expense'!$A66,'Sch 6 - Reclassifications'!$K$9:$K$41,2)</f>
        <v>0</v>
      </c>
      <c r="H66" s="253">
        <f>_xlfn.SUMIFS('Sch 7 - Adjustments'!$E$9:$E$29,'Sch 7 - Adjustments'!$I$9:$I$29,'Sch 2 - MTS Expense'!$A66,'Sch 7 - Adjustments'!$H$9:$H$29,2)</f>
        <v>0</v>
      </c>
      <c r="I66" s="233">
        <f t="shared" si="3"/>
        <v>0</v>
      </c>
    </row>
    <row r="67" spans="1:9" ht="15" customHeight="1">
      <c r="A67" s="95">
        <f>+'Sch 1 - Total Expense'!A67</f>
        <v>46</v>
      </c>
      <c r="B67" s="668" t="s">
        <v>37</v>
      </c>
      <c r="C67" s="669"/>
      <c r="D67" s="497" t="s">
        <v>270</v>
      </c>
      <c r="E67" s="499">
        <v>0</v>
      </c>
      <c r="F67" s="252"/>
      <c r="G67" s="253">
        <f>_xlfn.SUMIFS('Sch 6 - Reclassifications'!$H$9:$H$41,'Sch 6 - Reclassifications'!$F$9:$F$41,'Sch 2 - MTS Expense'!$A67,'Sch 6 - Reclassifications'!$G$9:$G$41,2)-_xlfn.SUMIFS('Sch 6 - Reclassifications'!$L$9:$L$41,'Sch 6 - Reclassifications'!$J$9:$J$41,'Sch 2 - MTS Expense'!$A67,'Sch 6 - Reclassifications'!$K$9:$K$41,2)</f>
        <v>0</v>
      </c>
      <c r="H67" s="253">
        <f>_xlfn.SUMIFS('Sch 7 - Adjustments'!$E$9:$E$29,'Sch 7 - Adjustments'!$I$9:$I$29,'Sch 2 - MTS Expense'!$A67,'Sch 7 - Adjustments'!$H$9:$H$29,2)</f>
        <v>0</v>
      </c>
      <c r="I67" s="233">
        <f t="shared" si="3"/>
        <v>0</v>
      </c>
    </row>
    <row r="68" spans="1:9" ht="15" customHeight="1">
      <c r="A68" s="95">
        <f>+'Sch 1 - Total Expense'!A68</f>
        <v>47</v>
      </c>
      <c r="B68" s="668" t="s">
        <v>38</v>
      </c>
      <c r="C68" s="669"/>
      <c r="D68" s="497" t="s">
        <v>270</v>
      </c>
      <c r="E68" s="499">
        <v>0</v>
      </c>
      <c r="F68" s="252"/>
      <c r="G68" s="253">
        <f>_xlfn.SUMIFS('Sch 6 - Reclassifications'!$H$9:$H$41,'Sch 6 - Reclassifications'!$F$9:$F$41,'Sch 2 - MTS Expense'!$A68,'Sch 6 - Reclassifications'!$G$9:$G$41,2)-_xlfn.SUMIFS('Sch 6 - Reclassifications'!$L$9:$L$41,'Sch 6 - Reclassifications'!$J$9:$J$41,'Sch 2 - MTS Expense'!$A68,'Sch 6 - Reclassifications'!$K$9:$K$41,2)</f>
        <v>0</v>
      </c>
      <c r="H68" s="253">
        <f>_xlfn.SUMIFS('Sch 7 - Adjustments'!$E$9:$E$29,'Sch 7 - Adjustments'!$I$9:$I$29,'Sch 2 - MTS Expense'!$A68,'Sch 7 - Adjustments'!$H$9:$H$29,2)</f>
        <v>0</v>
      </c>
      <c r="I68" s="233">
        <f t="shared" si="3"/>
        <v>0</v>
      </c>
    </row>
    <row r="69" spans="1:9" ht="15" customHeight="1">
      <c r="A69" s="95">
        <f>+'Sch 1 - Total Expense'!A69</f>
        <v>48</v>
      </c>
      <c r="B69" s="668" t="s">
        <v>39</v>
      </c>
      <c r="C69" s="669"/>
      <c r="D69" s="497" t="s">
        <v>270</v>
      </c>
      <c r="E69" s="499">
        <v>0</v>
      </c>
      <c r="F69" s="252"/>
      <c r="G69" s="253">
        <f>_xlfn.SUMIFS('Sch 6 - Reclassifications'!$H$9:$H$41,'Sch 6 - Reclassifications'!$F$9:$F$41,'Sch 2 - MTS Expense'!$A69,'Sch 6 - Reclassifications'!$G$9:$G$41,2)-_xlfn.SUMIFS('Sch 6 - Reclassifications'!$L$9:$L$41,'Sch 6 - Reclassifications'!$J$9:$J$41,'Sch 2 - MTS Expense'!$A69,'Sch 6 - Reclassifications'!$K$9:$K$41,2)</f>
        <v>0</v>
      </c>
      <c r="H69" s="253">
        <f>_xlfn.SUMIFS('Sch 7 - Adjustments'!$E$9:$E$29,'Sch 7 - Adjustments'!$I$9:$I$29,'Sch 2 - MTS Expense'!$A69,'Sch 7 - Adjustments'!$H$9:$H$29,2)</f>
        <v>0</v>
      </c>
      <c r="I69" s="233">
        <f t="shared" si="3"/>
        <v>0</v>
      </c>
    </row>
    <row r="70" spans="1:9" ht="15" customHeight="1">
      <c r="A70" s="95">
        <f>+'Sch 1 - Total Expense'!A70</f>
        <v>49</v>
      </c>
      <c r="B70" s="668" t="s">
        <v>40</v>
      </c>
      <c r="C70" s="669"/>
      <c r="D70" s="497" t="s">
        <v>270</v>
      </c>
      <c r="E70" s="499">
        <v>0</v>
      </c>
      <c r="F70" s="252"/>
      <c r="G70" s="253">
        <f>_xlfn.SUMIFS('Sch 6 - Reclassifications'!$H$9:$H$41,'Sch 6 - Reclassifications'!$F$9:$F$41,'Sch 2 - MTS Expense'!$A70,'Sch 6 - Reclassifications'!$G$9:$G$41,2)-_xlfn.SUMIFS('Sch 6 - Reclassifications'!$L$9:$L$41,'Sch 6 - Reclassifications'!$J$9:$J$41,'Sch 2 - MTS Expense'!$A70,'Sch 6 - Reclassifications'!$K$9:$K$41,2)</f>
        <v>0</v>
      </c>
      <c r="H70" s="253">
        <f>_xlfn.SUMIFS('Sch 7 - Adjustments'!$E$9:$E$29,'Sch 7 - Adjustments'!$I$9:$I$29,'Sch 2 - MTS Expense'!$A70,'Sch 7 - Adjustments'!$H$9:$H$29,2)</f>
        <v>0</v>
      </c>
      <c r="I70" s="233">
        <f t="shared" si="3"/>
        <v>0</v>
      </c>
    </row>
    <row r="71" spans="1:9" ht="15" customHeight="1">
      <c r="A71" s="95">
        <f>+'Sch 1 - Total Expense'!A71</f>
        <v>50</v>
      </c>
      <c r="B71" s="668" t="s">
        <v>41</v>
      </c>
      <c r="C71" s="669"/>
      <c r="D71" s="497" t="s">
        <v>270</v>
      </c>
      <c r="E71" s="499">
        <v>0</v>
      </c>
      <c r="F71" s="252"/>
      <c r="G71" s="253">
        <f>_xlfn.SUMIFS('Sch 6 - Reclassifications'!$H$9:$H$41,'Sch 6 - Reclassifications'!$F$9:$F$41,'Sch 2 - MTS Expense'!$A71,'Sch 6 - Reclassifications'!$G$9:$G$41,2)-_xlfn.SUMIFS('Sch 6 - Reclassifications'!$L$9:$L$41,'Sch 6 - Reclassifications'!$J$9:$J$41,'Sch 2 - MTS Expense'!$A71,'Sch 6 - Reclassifications'!$K$9:$K$41,2)</f>
        <v>0</v>
      </c>
      <c r="H71" s="253">
        <f>_xlfn.SUMIFS('Sch 7 - Adjustments'!$E$9:$E$29,'Sch 7 - Adjustments'!$I$9:$I$29,'Sch 2 - MTS Expense'!$A71,'Sch 7 - Adjustments'!$H$9:$H$29,2)</f>
        <v>0</v>
      </c>
      <c r="I71" s="233">
        <f t="shared" si="3"/>
        <v>0</v>
      </c>
    </row>
    <row r="72" spans="1:9" ht="15" customHeight="1">
      <c r="A72" s="95">
        <f>+'Sch 1 - Total Expense'!A72</f>
        <v>51</v>
      </c>
      <c r="B72" s="668" t="s">
        <v>42</v>
      </c>
      <c r="C72" s="669"/>
      <c r="D72" s="497" t="s">
        <v>270</v>
      </c>
      <c r="E72" s="499">
        <v>0</v>
      </c>
      <c r="F72" s="252"/>
      <c r="G72" s="253">
        <f>_xlfn.SUMIFS('Sch 6 - Reclassifications'!$H$9:$H$41,'Sch 6 - Reclassifications'!$F$9:$F$41,'Sch 2 - MTS Expense'!$A72,'Sch 6 - Reclassifications'!$G$9:$G$41,2)-_xlfn.SUMIFS('Sch 6 - Reclassifications'!$L$9:$L$41,'Sch 6 - Reclassifications'!$J$9:$J$41,'Sch 2 - MTS Expense'!$A72,'Sch 6 - Reclassifications'!$K$9:$K$41,2)</f>
        <v>0</v>
      </c>
      <c r="H72" s="253">
        <f>_xlfn.SUMIFS('Sch 7 - Adjustments'!$E$9:$E$29,'Sch 7 - Adjustments'!$I$9:$I$29,'Sch 2 - MTS Expense'!$A72,'Sch 7 - Adjustments'!$H$9:$H$29,2)</f>
        <v>0</v>
      </c>
      <c r="I72" s="233">
        <f t="shared" si="3"/>
        <v>0</v>
      </c>
    </row>
    <row r="73" spans="1:9" ht="15" customHeight="1">
      <c r="A73" s="95">
        <f>+'Sch 1 - Total Expense'!A73</f>
        <v>52</v>
      </c>
      <c r="B73" s="668" t="s">
        <v>152</v>
      </c>
      <c r="C73" s="669"/>
      <c r="D73" s="497" t="s">
        <v>270</v>
      </c>
      <c r="E73" s="499">
        <v>0</v>
      </c>
      <c r="F73" s="252"/>
      <c r="G73" s="253">
        <f>_xlfn.SUMIFS('Sch 6 - Reclassifications'!$H$9:$H$41,'Sch 6 - Reclassifications'!$F$9:$F$41,'Sch 2 - MTS Expense'!$A73,'Sch 6 - Reclassifications'!$G$9:$G$41,2)-_xlfn.SUMIFS('Sch 6 - Reclassifications'!$L$9:$L$41,'Sch 6 - Reclassifications'!$J$9:$J$41,'Sch 2 - MTS Expense'!$A73,'Sch 6 - Reclassifications'!$K$9:$K$41,2)</f>
        <v>0</v>
      </c>
      <c r="H73" s="253">
        <f>_xlfn.SUMIFS('Sch 7 - Adjustments'!$E$9:$E$29,'Sch 7 - Adjustments'!$I$9:$I$29,'Sch 2 - MTS Expense'!$A73,'Sch 7 - Adjustments'!$H$9:$H$29,2)</f>
        <v>0</v>
      </c>
      <c r="I73" s="233">
        <f t="shared" si="3"/>
        <v>0</v>
      </c>
    </row>
    <row r="74" spans="1:9" ht="15" customHeight="1">
      <c r="A74" s="95">
        <f>+'Sch 1 - Total Expense'!A74</f>
        <v>53</v>
      </c>
      <c r="B74" s="668" t="s">
        <v>208</v>
      </c>
      <c r="C74" s="669"/>
      <c r="D74" s="497" t="s">
        <v>270</v>
      </c>
      <c r="E74" s="501">
        <v>0</v>
      </c>
      <c r="F74" s="252"/>
      <c r="G74" s="253">
        <f>_xlfn.SUMIFS('Sch 6 - Reclassifications'!$H$9:$H$41,'Sch 6 - Reclassifications'!$F$9:$F$41,'Sch 2 - MTS Expense'!$A74,'Sch 6 - Reclassifications'!$G$9:$G$41,2)-_xlfn.SUMIFS('Sch 6 - Reclassifications'!$L$9:$L$41,'Sch 6 - Reclassifications'!$J$9:$J$41,'Sch 2 - MTS Expense'!$A74,'Sch 6 - Reclassifications'!$K$9:$K$41,2)</f>
        <v>0</v>
      </c>
      <c r="H74" s="253">
        <f>_xlfn.SUMIFS('Sch 7 - Adjustments'!$E$9:$E$29,'Sch 7 - Adjustments'!$I$9:$I$29,'Sch 2 - MTS Expense'!$A74,'Sch 7 - Adjustments'!$H$9:$H$29,2)</f>
        <v>0</v>
      </c>
      <c r="I74" s="233">
        <f t="shared" si="3"/>
        <v>0</v>
      </c>
    </row>
    <row r="75" spans="1:9" ht="15" customHeight="1">
      <c r="A75" s="95">
        <f>+'Sch 1 - Total Expense'!A75</f>
        <v>54</v>
      </c>
      <c r="B75" s="668" t="s">
        <v>207</v>
      </c>
      <c r="C75" s="669"/>
      <c r="D75" s="497" t="s">
        <v>270</v>
      </c>
      <c r="E75" s="499">
        <v>0</v>
      </c>
      <c r="F75" s="252"/>
      <c r="G75" s="253">
        <f>_xlfn.SUMIFS('Sch 6 - Reclassifications'!$H$9:$H$41,'Sch 6 - Reclassifications'!$F$9:$F$41,'Sch 2 - MTS Expense'!$A75,'Sch 6 - Reclassifications'!$G$9:$G$41,2)-_xlfn.SUMIFS('Sch 6 - Reclassifications'!$L$9:$L$41,'Sch 6 - Reclassifications'!$J$9:$J$41,'Sch 2 - MTS Expense'!$A75,'Sch 6 - Reclassifications'!$K$9:$K$41,2)</f>
        <v>0</v>
      </c>
      <c r="H75" s="253">
        <f>_xlfn.SUMIFS('Sch 7 - Adjustments'!$E$9:$E$29,'Sch 7 - Adjustments'!$I$9:$I$29,'Sch 2 - MTS Expense'!$A75,'Sch 7 - Adjustments'!$H$9:$H$29,2)</f>
        <v>0</v>
      </c>
      <c r="I75" s="233">
        <f t="shared" si="3"/>
        <v>0</v>
      </c>
    </row>
    <row r="76" spans="1:9" ht="15" customHeight="1">
      <c r="A76" s="95">
        <f>+'Sch 1 - Total Expense'!A76</f>
        <v>55</v>
      </c>
      <c r="B76" s="664" t="s">
        <v>271</v>
      </c>
      <c r="C76" s="665"/>
      <c r="D76" s="497" t="s">
        <v>270</v>
      </c>
      <c r="E76" s="501">
        <v>0</v>
      </c>
      <c r="F76" s="252"/>
      <c r="G76" s="253">
        <f>_xlfn.SUMIFS('Sch 6 - Reclassifications'!$H$9:$H$41,'Sch 6 - Reclassifications'!$F$9:$F$41,'Sch 2 - MTS Expense'!$A76,'Sch 6 - Reclassifications'!$G$9:$G$41,2)-_xlfn.SUMIFS('Sch 6 - Reclassifications'!$L$9:$L$41,'Sch 6 - Reclassifications'!$J$9:$J$41,'Sch 2 - MTS Expense'!$A76,'Sch 6 - Reclassifications'!$K$9:$K$41,2)</f>
        <v>0</v>
      </c>
      <c r="H76" s="253">
        <f>_xlfn.SUMIFS('Sch 7 - Adjustments'!$E$9:$E$29,'Sch 7 - Adjustments'!$I$9:$I$29,'Sch 2 - MTS Expense'!$A76,'Sch 7 - Adjustments'!$H$9:$H$29,2)</f>
        <v>0</v>
      </c>
      <c r="I76" s="233">
        <f>SUM(E76:H76)</f>
        <v>0</v>
      </c>
    </row>
    <row r="77" spans="1:9" ht="15" customHeight="1">
      <c r="A77" s="95">
        <f>+'Sch 1 - Total Expense'!A77</f>
        <v>56</v>
      </c>
      <c r="B77" s="664" t="s">
        <v>271</v>
      </c>
      <c r="C77" s="665"/>
      <c r="D77" s="497" t="s">
        <v>270</v>
      </c>
      <c r="E77" s="499">
        <v>0</v>
      </c>
      <c r="F77" s="252"/>
      <c r="G77" s="253">
        <f>_xlfn.SUMIFS('Sch 6 - Reclassifications'!$H$9:$H$41,'Sch 6 - Reclassifications'!$F$9:$F$41,'Sch 2 - MTS Expense'!$A77,'Sch 6 - Reclassifications'!$G$9:$G$41,2)-_xlfn.SUMIFS('Sch 6 - Reclassifications'!$L$9:$L$41,'Sch 6 - Reclassifications'!$J$9:$J$41,'Sch 2 - MTS Expense'!$A77,'Sch 6 - Reclassifications'!$K$9:$K$41,2)</f>
        <v>0</v>
      </c>
      <c r="H77" s="253">
        <f>_xlfn.SUMIFS('Sch 7 - Adjustments'!$E$9:$E$29,'Sch 7 - Adjustments'!$I$9:$I$29,'Sch 2 - MTS Expense'!$A77,'Sch 7 - Adjustments'!$H$9:$H$29,2)</f>
        <v>0</v>
      </c>
      <c r="I77" s="233">
        <f t="shared" si="3"/>
        <v>0</v>
      </c>
    </row>
    <row r="78" spans="1:9" ht="15" customHeight="1">
      <c r="A78" s="95">
        <f>+'Sch 1 - Total Expense'!A78</f>
        <v>57</v>
      </c>
      <c r="B78" s="664" t="s">
        <v>271</v>
      </c>
      <c r="C78" s="665"/>
      <c r="D78" s="497" t="s">
        <v>270</v>
      </c>
      <c r="E78" s="500">
        <v>0</v>
      </c>
      <c r="F78" s="252"/>
      <c r="G78" s="254">
        <f>_xlfn.SUMIFS('Sch 6 - Reclassifications'!$H$9:$H$41,'Sch 6 - Reclassifications'!$F$9:$F$41,'Sch 2 - MTS Expense'!$A78,'Sch 6 - Reclassifications'!$G$9:$G$41,2)-_xlfn.SUMIFS('Sch 6 - Reclassifications'!$L$9:$L$41,'Sch 6 - Reclassifications'!$J$9:$J$41,'Sch 2 - MTS Expense'!$A78,'Sch 6 - Reclassifications'!$K$9:$K$41,2)</f>
        <v>0</v>
      </c>
      <c r="H78" s="254">
        <f>_xlfn.SUMIFS('Sch 7 - Adjustments'!$E$9:$E$29,'Sch 7 - Adjustments'!$I$9:$I$29,'Sch 2 - MTS Expense'!$A78,'Sch 7 - Adjustments'!$H$9:$H$29,2)</f>
        <v>0</v>
      </c>
      <c r="I78" s="235">
        <f>SUM(E78:H78)</f>
        <v>0</v>
      </c>
    </row>
    <row r="79" spans="1:9" ht="15" customHeight="1">
      <c r="A79" s="95"/>
      <c r="B79" s="652" t="str">
        <f>+'Sch 1 - Total Expense'!B79:C79</f>
        <v>Total Administrative &amp; General</v>
      </c>
      <c r="C79" s="653"/>
      <c r="D79" s="236"/>
      <c r="E79" s="231">
        <f>SUM(E48:E78)</f>
        <v>0</v>
      </c>
      <c r="F79" s="255"/>
      <c r="G79" s="250">
        <f>SUM(G48:G78)</f>
        <v>0</v>
      </c>
      <c r="H79" s="250">
        <f>SUM(H48:H78)</f>
        <v>0</v>
      </c>
      <c r="I79" s="237">
        <f>SUM(I48:I78)</f>
        <v>0</v>
      </c>
    </row>
    <row r="80" spans="1:9" ht="12" customHeight="1">
      <c r="A80" s="95"/>
      <c r="B80" s="670"/>
      <c r="C80" s="671"/>
      <c r="D80" s="236"/>
      <c r="E80" s="218"/>
      <c r="F80" s="218"/>
      <c r="G80" s="242"/>
      <c r="H80" s="242"/>
      <c r="I80" s="256"/>
    </row>
    <row r="81" spans="1:9" ht="21" customHeight="1" thickBot="1">
      <c r="A81" s="98"/>
      <c r="B81" s="666" t="str">
        <f>+'Sch 1 - Total Expense'!B81:C81</f>
        <v>        Total Fire District / Agency</v>
      </c>
      <c r="C81" s="667"/>
      <c r="D81" s="238"/>
      <c r="E81" s="239">
        <f>E45+E79</f>
        <v>0</v>
      </c>
      <c r="F81" s="239">
        <f>F45+F79</f>
        <v>0</v>
      </c>
      <c r="G81" s="257">
        <f>G45+G79</f>
        <v>0</v>
      </c>
      <c r="H81" s="257">
        <f>H45+H79</f>
        <v>0</v>
      </c>
      <c r="I81" s="240">
        <f>I45+I79</f>
        <v>0</v>
      </c>
    </row>
    <row r="82" spans="1:9" s="19" customFormat="1" ht="10.5" customHeight="1">
      <c r="A82" s="31"/>
      <c r="B82" s="120"/>
      <c r="C82" s="121"/>
      <c r="D82" s="121"/>
      <c r="E82" s="131"/>
      <c r="F82" s="131"/>
      <c r="G82" s="131"/>
      <c r="H82" s="131"/>
      <c r="I82" s="131"/>
    </row>
    <row r="83" spans="1:9" ht="28.5" customHeight="1">
      <c r="A83" s="33"/>
      <c r="B83" s="661"/>
      <c r="C83" s="661"/>
      <c r="D83" s="661"/>
      <c r="E83" s="661"/>
      <c r="F83" s="661"/>
      <c r="G83" s="661"/>
      <c r="H83" s="661"/>
      <c r="I83" s="30"/>
    </row>
    <row r="84" spans="1:8" ht="28.5" customHeight="1">
      <c r="A84" s="33"/>
      <c r="B84" s="661"/>
      <c r="C84" s="661"/>
      <c r="D84" s="661"/>
      <c r="E84" s="661"/>
      <c r="F84" s="661"/>
      <c r="G84" s="661"/>
      <c r="H84" s="661"/>
    </row>
    <row r="85" ht="10.5" customHeight="1">
      <c r="B85" s="17"/>
    </row>
    <row r="86" ht="10.5" customHeight="1">
      <c r="B86" s="17"/>
    </row>
  </sheetData>
  <sheetProtection/>
  <protectedRanges>
    <protectedRange sqref="D34:E41" name="Range5"/>
    <protectedRange sqref="D23:E30" name="Range3"/>
    <protectedRange sqref="D10:E19" name="Range1"/>
    <protectedRange sqref="G53:I53 D48:E78" name="Range7"/>
  </protectedRanges>
  <mergeCells count="83">
    <mergeCell ref="B25:C25"/>
    <mergeCell ref="B14:C14"/>
    <mergeCell ref="A3:B3"/>
    <mergeCell ref="C3:E3"/>
    <mergeCell ref="H3:I3"/>
    <mergeCell ref="A6:A8"/>
    <mergeCell ref="B6:C8"/>
    <mergeCell ref="B9:C9"/>
    <mergeCell ref="B10:C10"/>
    <mergeCell ref="B26:C26"/>
    <mergeCell ref="B15:C15"/>
    <mergeCell ref="B16:C16"/>
    <mergeCell ref="B17:C17"/>
    <mergeCell ref="B18:C18"/>
    <mergeCell ref="B19:C19"/>
    <mergeCell ref="B20:C20"/>
    <mergeCell ref="B21:C21"/>
    <mergeCell ref="B22:C22"/>
    <mergeCell ref="B23:C23"/>
    <mergeCell ref="B11:C11"/>
    <mergeCell ref="B12:C12"/>
    <mergeCell ref="B13:C13"/>
    <mergeCell ref="B24:C24"/>
    <mergeCell ref="B47:C47"/>
    <mergeCell ref="B48:C48"/>
    <mergeCell ref="B49:C49"/>
    <mergeCell ref="B50:C50"/>
    <mergeCell ref="B39:C39"/>
    <mergeCell ref="B46:C46"/>
    <mergeCell ref="B44:C44"/>
    <mergeCell ref="B45:C45"/>
    <mergeCell ref="B33:C33"/>
    <mergeCell ref="B34:C34"/>
    <mergeCell ref="B35:C35"/>
    <mergeCell ref="B36:C36"/>
    <mergeCell ref="B37:C37"/>
    <mergeCell ref="B27:C27"/>
    <mergeCell ref="B28:C28"/>
    <mergeCell ref="B29:C29"/>
    <mergeCell ref="B30:C30"/>
    <mergeCell ref="B31:C31"/>
    <mergeCell ref="B38:C38"/>
    <mergeCell ref="B40:C40"/>
    <mergeCell ref="B41:C41"/>
    <mergeCell ref="B42:C42"/>
    <mergeCell ref="B43:C43"/>
    <mergeCell ref="B51:C51"/>
    <mergeCell ref="B52:C52"/>
    <mergeCell ref="B53:C53"/>
    <mergeCell ref="B54:C54"/>
    <mergeCell ref="B55:C55"/>
    <mergeCell ref="B80:C80"/>
    <mergeCell ref="B56:C56"/>
    <mergeCell ref="B57:C57"/>
    <mergeCell ref="B64:C64"/>
    <mergeCell ref="B65:C65"/>
    <mergeCell ref="B66:C66"/>
    <mergeCell ref="B58:C58"/>
    <mergeCell ref="B59:C59"/>
    <mergeCell ref="B60:C60"/>
    <mergeCell ref="B61:C61"/>
    <mergeCell ref="B62:C62"/>
    <mergeCell ref="B75:C75"/>
    <mergeCell ref="B67:C67"/>
    <mergeCell ref="B68:C68"/>
    <mergeCell ref="B63:C63"/>
    <mergeCell ref="B69:C69"/>
    <mergeCell ref="B83:H83"/>
    <mergeCell ref="B84:H84"/>
    <mergeCell ref="A1:I1"/>
    <mergeCell ref="A4:B4"/>
    <mergeCell ref="C4:E4"/>
    <mergeCell ref="G4:H4"/>
    <mergeCell ref="B76:C76"/>
    <mergeCell ref="B77:C77"/>
    <mergeCell ref="B78:C78"/>
    <mergeCell ref="B79:C79"/>
    <mergeCell ref="B81:C81"/>
    <mergeCell ref="B70:C70"/>
    <mergeCell ref="B71:C71"/>
    <mergeCell ref="B72:C72"/>
    <mergeCell ref="B73:C73"/>
    <mergeCell ref="B74:C74"/>
  </mergeCells>
  <printOptions horizontalCentered="1"/>
  <pageMargins left="0.33" right="0.33" top="0.75" bottom="0.5" header="0.25" footer="0.25"/>
  <pageSetup fitToHeight="0" fitToWidth="1" horizontalDpi="600" verticalDpi="600" orientation="portrait" scale="64" r:id="rId1"/>
  <headerFooter alignWithMargins="0">
    <oddHeader>&amp;L&amp;9State of Washington – Health Care Authority &amp;R&amp;9Health Care Authority
Ground Emergency Medical Transportation</oddHeader>
    <oddFooter>&amp;R&amp;9Page &amp;P of &amp;N</oddFooter>
  </headerFooter>
  <rowBreaks count="1" manualBreakCount="1">
    <brk id="63" max="8" man="1"/>
  </rowBreaks>
</worksheet>
</file>

<file path=xl/worksheets/sheet4.xml><?xml version="1.0" encoding="utf-8"?>
<worksheet xmlns="http://schemas.openxmlformats.org/spreadsheetml/2006/main" xmlns:r="http://schemas.openxmlformats.org/officeDocument/2006/relationships">
  <sheetPr>
    <pageSetUpPr fitToPage="1"/>
  </sheetPr>
  <dimension ref="A1:J86"/>
  <sheetViews>
    <sheetView showGridLines="0" zoomScaleSheetLayoutView="100" zoomScalePageLayoutView="80" workbookViewId="0" topLeftCell="A1">
      <selection activeCell="E77" sqref="E77"/>
    </sheetView>
  </sheetViews>
  <sheetFormatPr defaultColWidth="4.6640625" defaultRowHeight="10.5" customHeight="1"/>
  <cols>
    <col min="1" max="1" width="6.5546875" style="16" bestFit="1" customWidth="1"/>
    <col min="2" max="2" width="16.88671875" style="16" customWidth="1"/>
    <col min="3" max="3" width="23.10546875" style="16" customWidth="1"/>
    <col min="4" max="4" width="7.5546875" style="16" customWidth="1"/>
    <col min="5" max="9" width="14.99609375" style="23" customWidth="1"/>
    <col min="10" max="16384" width="4.6640625" style="16" customWidth="1"/>
  </cols>
  <sheetData>
    <row r="1" spans="1:9" s="13" customFormat="1" ht="17.25" customHeight="1">
      <c r="A1" s="638" t="s">
        <v>194</v>
      </c>
      <c r="B1" s="638"/>
      <c r="C1" s="638"/>
      <c r="D1" s="638"/>
      <c r="E1" s="638"/>
      <c r="F1" s="638"/>
      <c r="G1" s="638"/>
      <c r="H1" s="638"/>
      <c r="I1" s="638"/>
    </row>
    <row r="2" spans="1:9" s="13" customFormat="1" ht="15" customHeight="1">
      <c r="A2" s="124"/>
      <c r="B2" s="124"/>
      <c r="C2" s="74"/>
      <c r="D2" s="74"/>
      <c r="E2" s="125"/>
      <c r="F2" s="125"/>
      <c r="G2" s="125"/>
      <c r="H2" s="125"/>
      <c r="I2" s="126"/>
    </row>
    <row r="3" spans="1:10" s="13" customFormat="1" ht="15" customHeight="1">
      <c r="A3" s="639" t="s">
        <v>192</v>
      </c>
      <c r="B3" s="639"/>
      <c r="C3" s="678">
        <f>Fire_District_Name</f>
        <v>0</v>
      </c>
      <c r="D3" s="678"/>
      <c r="E3" s="678"/>
      <c r="F3" s="105"/>
      <c r="G3" s="104" t="s">
        <v>127</v>
      </c>
      <c r="H3" s="640">
        <f>FYE</f>
        <v>0</v>
      </c>
      <c r="I3" s="640"/>
      <c r="J3" s="127"/>
    </row>
    <row r="4" spans="1:9" s="13" customFormat="1" ht="15" customHeight="1">
      <c r="A4" s="639" t="s">
        <v>125</v>
      </c>
      <c r="B4" s="639"/>
      <c r="C4" s="662">
        <f>NPI</f>
        <v>0</v>
      </c>
      <c r="D4" s="662"/>
      <c r="E4" s="662"/>
      <c r="F4" s="105"/>
      <c r="G4" s="663"/>
      <c r="H4" s="663"/>
      <c r="I4" s="106"/>
    </row>
    <row r="5" spans="3:9" s="13" customFormat="1" ht="15" customHeight="1" thickBot="1">
      <c r="C5" s="127"/>
      <c r="D5" s="127"/>
      <c r="E5" s="128"/>
      <c r="F5" s="128"/>
      <c r="G5" s="128"/>
      <c r="H5" s="129"/>
      <c r="I5" s="130"/>
    </row>
    <row r="6" spans="1:9" ht="10.5" customHeight="1">
      <c r="A6" s="679" t="s">
        <v>99</v>
      </c>
      <c r="B6" s="682" t="s">
        <v>53</v>
      </c>
      <c r="C6" s="683"/>
      <c r="D6" s="107"/>
      <c r="E6" s="108">
        <v>1</v>
      </c>
      <c r="F6" s="108">
        <v>2</v>
      </c>
      <c r="G6" s="108">
        <v>3</v>
      </c>
      <c r="H6" s="108">
        <v>4</v>
      </c>
      <c r="I6" s="109">
        <v>5</v>
      </c>
    </row>
    <row r="7" spans="1:9" ht="38.25" customHeight="1">
      <c r="A7" s="680"/>
      <c r="B7" s="684"/>
      <c r="C7" s="685"/>
      <c r="D7" s="110" t="s">
        <v>106</v>
      </c>
      <c r="E7" s="110" t="s">
        <v>161</v>
      </c>
      <c r="F7" s="110" t="s">
        <v>149</v>
      </c>
      <c r="G7" s="110" t="s">
        <v>214</v>
      </c>
      <c r="H7" s="110" t="s">
        <v>215</v>
      </c>
      <c r="I7" s="111" t="s">
        <v>163</v>
      </c>
    </row>
    <row r="8" spans="1:9" ht="24" customHeight="1" thickBot="1">
      <c r="A8" s="681"/>
      <c r="B8" s="686"/>
      <c r="C8" s="687"/>
      <c r="D8" s="112"/>
      <c r="E8" s="112"/>
      <c r="F8" s="113" t="s">
        <v>136</v>
      </c>
      <c r="G8" s="113" t="s">
        <v>187</v>
      </c>
      <c r="H8" s="113" t="s">
        <v>134</v>
      </c>
      <c r="I8" s="114" t="s">
        <v>232</v>
      </c>
    </row>
    <row r="9" spans="1:9" ht="16.5" customHeight="1" thickTop="1">
      <c r="A9" s="90"/>
      <c r="B9" s="693" t="str">
        <f>+'Sch 1 - Total Expense'!B9:C9</f>
        <v>Capital Related</v>
      </c>
      <c r="C9" s="693"/>
      <c r="D9" s="91"/>
      <c r="E9" s="92"/>
      <c r="F9" s="92"/>
      <c r="G9" s="92"/>
      <c r="H9" s="92"/>
      <c r="I9" s="93"/>
    </row>
    <row r="10" spans="1:9" ht="15" customHeight="1">
      <c r="A10" s="95">
        <f>+'Sch 1 - Total Expense'!A10</f>
        <v>1</v>
      </c>
      <c r="B10" s="691" t="s">
        <v>9</v>
      </c>
      <c r="C10" s="691"/>
      <c r="D10" s="497" t="s">
        <v>270</v>
      </c>
      <c r="E10" s="498">
        <v>0</v>
      </c>
      <c r="F10" s="241">
        <f>+'Sch 4 - CRSB'!J10</f>
        <v>0</v>
      </c>
      <c r="G10" s="241">
        <f>_xlfn.SUMIFS('Sch 6 - Reclassifications'!$H$9:$H$41,'Sch 6 - Reclassifications'!$F$9:$F$41,'Sch 3 - NON-MTS Expense'!$A10,'Sch 6 - Reclassifications'!$G$9:$G$41,3)-_xlfn.SUMIFS('Sch 6 - Reclassifications'!$L$9:$L$41,'Sch 6 - Reclassifications'!$J$9:$J$41,'Sch 3 - NON-MTS Expense'!$A10,'Sch 6 - Reclassifications'!$K$9:$K$41,3)</f>
        <v>0</v>
      </c>
      <c r="H10" s="241">
        <f>_xlfn.SUMIFS('Sch 7 - Adjustments'!$E$9:$E$29,'Sch 7 - Adjustments'!$I$9:$I$29,'Sch 3 - NON-MTS Expense'!$A10,'Sch 7 - Adjustments'!$H$9:$H$29,3)</f>
        <v>0</v>
      </c>
      <c r="I10" s="234">
        <f>SUM(E10:H10)</f>
        <v>0</v>
      </c>
    </row>
    <row r="11" spans="1:9" ht="15" customHeight="1">
      <c r="A11" s="95">
        <f>+'Sch 1 - Total Expense'!A11</f>
        <v>2</v>
      </c>
      <c r="B11" s="691" t="s">
        <v>10</v>
      </c>
      <c r="C11" s="691"/>
      <c r="D11" s="497" t="s">
        <v>270</v>
      </c>
      <c r="E11" s="499">
        <v>0</v>
      </c>
      <c r="F11" s="242">
        <f>+'Sch 4 - CRSB'!J11</f>
        <v>0</v>
      </c>
      <c r="G11" s="242">
        <f>_xlfn.SUMIFS('Sch 6 - Reclassifications'!$H$9:$H$41,'Sch 6 - Reclassifications'!$F$9:$F$41,'Sch 3 - NON-MTS Expense'!$A11,'Sch 6 - Reclassifications'!$G$9:$G$41,3)-_xlfn.SUMIFS('Sch 6 - Reclassifications'!$L$9:$L$41,'Sch 6 - Reclassifications'!$J$9:$J$41,'Sch 3 - NON-MTS Expense'!$A11,'Sch 6 - Reclassifications'!$K$9:$K$41,3)</f>
        <v>0</v>
      </c>
      <c r="H11" s="242">
        <f>_xlfn.SUMIFS('Sch 7 - Adjustments'!$E$9:$E$29,'Sch 7 - Adjustments'!$I$9:$I$29,'Sch 3 - NON-MTS Expense'!$A11,'Sch 7 - Adjustments'!$H$9:$H$29,3)</f>
        <v>0</v>
      </c>
      <c r="I11" s="233">
        <f>SUM(E11:H11)</f>
        <v>0</v>
      </c>
    </row>
    <row r="12" spans="1:9" ht="15" customHeight="1">
      <c r="A12" s="95">
        <f>+'Sch 1 - Total Expense'!A12</f>
        <v>3</v>
      </c>
      <c r="B12" s="691" t="s">
        <v>11</v>
      </c>
      <c r="C12" s="691"/>
      <c r="D12" s="497" t="s">
        <v>270</v>
      </c>
      <c r="E12" s="499">
        <v>0</v>
      </c>
      <c r="F12" s="242">
        <f>+'Sch 4 - CRSB'!J12</f>
        <v>0</v>
      </c>
      <c r="G12" s="242">
        <f>_xlfn.SUMIFS('Sch 6 - Reclassifications'!$H$9:$H$41,'Sch 6 - Reclassifications'!$F$9:$F$41,'Sch 3 - NON-MTS Expense'!$A12,'Sch 6 - Reclassifications'!$G$9:$G$41,3)-_xlfn.SUMIFS('Sch 6 - Reclassifications'!$L$9:$L$41,'Sch 6 - Reclassifications'!$J$9:$J$41,'Sch 3 - NON-MTS Expense'!$A12,'Sch 6 - Reclassifications'!$K$9:$K$41,3)</f>
        <v>0</v>
      </c>
      <c r="H12" s="242">
        <f>_xlfn.SUMIFS('Sch 7 - Adjustments'!$E$9:$E$29,'Sch 7 - Adjustments'!$I$9:$I$29,'Sch 3 - NON-MTS Expense'!$A12,'Sch 7 - Adjustments'!$H$9:$H$29,3)</f>
        <v>0</v>
      </c>
      <c r="I12" s="233">
        <f aca="true" t="shared" si="0" ref="I12:I18">SUM(E12:H12)</f>
        <v>0</v>
      </c>
    </row>
    <row r="13" spans="1:9" ht="15" customHeight="1">
      <c r="A13" s="95">
        <f>+'Sch 1 - Total Expense'!A13</f>
        <v>4</v>
      </c>
      <c r="B13" s="691" t="s">
        <v>12</v>
      </c>
      <c r="C13" s="691"/>
      <c r="D13" s="497" t="s">
        <v>270</v>
      </c>
      <c r="E13" s="499">
        <v>0</v>
      </c>
      <c r="F13" s="242">
        <f>+'Sch 4 - CRSB'!J13</f>
        <v>0</v>
      </c>
      <c r="G13" s="242">
        <f>_xlfn.SUMIFS('Sch 6 - Reclassifications'!$H$9:$H$41,'Sch 6 - Reclassifications'!$F$9:$F$41,'Sch 3 - NON-MTS Expense'!$A13,'Sch 6 - Reclassifications'!$G$9:$G$41,3)-_xlfn.SUMIFS('Sch 6 - Reclassifications'!$L$9:$L$41,'Sch 6 - Reclassifications'!$J$9:$J$41,'Sch 3 - NON-MTS Expense'!$A13,'Sch 6 - Reclassifications'!$K$9:$K$41,3)</f>
        <v>0</v>
      </c>
      <c r="H13" s="242">
        <f>_xlfn.SUMIFS('Sch 7 - Adjustments'!$E$9:$E$29,'Sch 7 - Adjustments'!$I$9:$I$29,'Sch 3 - NON-MTS Expense'!$A13,'Sch 7 - Adjustments'!$H$9:$H$29,3)</f>
        <v>0</v>
      </c>
      <c r="I13" s="233">
        <f t="shared" si="0"/>
        <v>0</v>
      </c>
    </row>
    <row r="14" spans="1:9" ht="15" customHeight="1">
      <c r="A14" s="95">
        <f>+'Sch 1 - Total Expense'!A14</f>
        <v>5</v>
      </c>
      <c r="B14" s="691" t="s">
        <v>13</v>
      </c>
      <c r="C14" s="691"/>
      <c r="D14" s="497" t="s">
        <v>270</v>
      </c>
      <c r="E14" s="499">
        <v>0</v>
      </c>
      <c r="F14" s="242">
        <f>+'Sch 4 - CRSB'!J14</f>
        <v>0</v>
      </c>
      <c r="G14" s="242">
        <f>_xlfn.SUMIFS('Sch 6 - Reclassifications'!$H$9:$H$41,'Sch 6 - Reclassifications'!$F$9:$F$41,'Sch 3 - NON-MTS Expense'!$A14,'Sch 6 - Reclassifications'!$G$9:$G$41,3)-_xlfn.SUMIFS('Sch 6 - Reclassifications'!$L$9:$L$41,'Sch 6 - Reclassifications'!$J$9:$J$41,'Sch 3 - NON-MTS Expense'!$A14,'Sch 6 - Reclassifications'!$K$9:$K$41,3)</f>
        <v>0</v>
      </c>
      <c r="H14" s="242">
        <f>_xlfn.SUMIFS('Sch 7 - Adjustments'!$E$9:$E$29,'Sch 7 - Adjustments'!$I$9:$I$29,'Sch 3 - NON-MTS Expense'!$A14,'Sch 7 - Adjustments'!$H$9:$H$29,3)</f>
        <v>0</v>
      </c>
      <c r="I14" s="233">
        <f>SUM(E14:H14)</f>
        <v>0</v>
      </c>
    </row>
    <row r="15" spans="1:9" ht="15" customHeight="1">
      <c r="A15" s="95">
        <f>+'Sch 1 - Total Expense'!A15</f>
        <v>6</v>
      </c>
      <c r="B15" s="691" t="s">
        <v>14</v>
      </c>
      <c r="C15" s="691"/>
      <c r="D15" s="497" t="s">
        <v>270</v>
      </c>
      <c r="E15" s="499">
        <v>0</v>
      </c>
      <c r="F15" s="242">
        <f>+'Sch 4 - CRSB'!J15</f>
        <v>0</v>
      </c>
      <c r="G15" s="242">
        <f>_xlfn.SUMIFS('Sch 6 - Reclassifications'!$H$9:$H$41,'Sch 6 - Reclassifications'!$F$9:$F$41,'Sch 3 - NON-MTS Expense'!$A15,'Sch 6 - Reclassifications'!$G$9:$G$41,3)-_xlfn.SUMIFS('Sch 6 - Reclassifications'!$L$9:$L$41,'Sch 6 - Reclassifications'!$J$9:$J$41,'Sch 3 - NON-MTS Expense'!$A15,'Sch 6 - Reclassifications'!$K$9:$K$41,3)</f>
        <v>0</v>
      </c>
      <c r="H15" s="242">
        <f>_xlfn.SUMIFS('Sch 7 - Adjustments'!$E$9:$E$29,'Sch 7 - Adjustments'!$I$9:$I$29,'Sch 3 - NON-MTS Expense'!$A15,'Sch 7 - Adjustments'!$H$9:$H$29,3)</f>
        <v>0</v>
      </c>
      <c r="I15" s="233">
        <f t="shared" si="0"/>
        <v>0</v>
      </c>
    </row>
    <row r="16" spans="1:9" ht="15" customHeight="1">
      <c r="A16" s="95">
        <f>+'Sch 1 - Total Expense'!A16</f>
        <v>7</v>
      </c>
      <c r="B16" s="691" t="s">
        <v>15</v>
      </c>
      <c r="C16" s="691"/>
      <c r="D16" s="497" t="s">
        <v>270</v>
      </c>
      <c r="E16" s="499">
        <v>0</v>
      </c>
      <c r="F16" s="242">
        <f>+'Sch 4 - CRSB'!J16</f>
        <v>0</v>
      </c>
      <c r="G16" s="242">
        <f>_xlfn.SUMIFS('Sch 6 - Reclassifications'!$H$9:$H$41,'Sch 6 - Reclassifications'!$F$9:$F$41,'Sch 3 - NON-MTS Expense'!$A16,'Sch 6 - Reclassifications'!$G$9:$G$41,3)-_xlfn.SUMIFS('Sch 6 - Reclassifications'!$L$9:$L$41,'Sch 6 - Reclassifications'!$J$9:$J$41,'Sch 3 - NON-MTS Expense'!$A16,'Sch 6 - Reclassifications'!$K$9:$K$41,3)</f>
        <v>0</v>
      </c>
      <c r="H16" s="242">
        <f>_xlfn.SUMIFS('Sch 7 - Adjustments'!$E$9:$E$29,'Sch 7 - Adjustments'!$I$9:$I$29,'Sch 3 - NON-MTS Expense'!$A16,'Sch 7 - Adjustments'!$H$9:$H$29,3)</f>
        <v>0</v>
      </c>
      <c r="I16" s="233">
        <f t="shared" si="0"/>
        <v>0</v>
      </c>
    </row>
    <row r="17" spans="1:9" ht="15" customHeight="1">
      <c r="A17" s="95">
        <f>+'Sch 1 - Total Expense'!A17</f>
        <v>8</v>
      </c>
      <c r="B17" s="691" t="s">
        <v>16</v>
      </c>
      <c r="C17" s="691"/>
      <c r="D17" s="497" t="s">
        <v>270</v>
      </c>
      <c r="E17" s="499">
        <v>0</v>
      </c>
      <c r="F17" s="242">
        <f>+'Sch 4 - CRSB'!J17</f>
        <v>0</v>
      </c>
      <c r="G17" s="242">
        <f>_xlfn.SUMIFS('Sch 6 - Reclassifications'!$H$9:$H$41,'Sch 6 - Reclassifications'!$F$9:$F$41,'Sch 3 - NON-MTS Expense'!$A17,'Sch 6 - Reclassifications'!$G$9:$G$41,3)-_xlfn.SUMIFS('Sch 6 - Reclassifications'!$L$9:$L$41,'Sch 6 - Reclassifications'!$J$9:$J$41,'Sch 3 - NON-MTS Expense'!$A17,'Sch 6 - Reclassifications'!$K$9:$K$41,3)</f>
        <v>0</v>
      </c>
      <c r="H17" s="242">
        <f>_xlfn.SUMIFS('Sch 7 - Adjustments'!$E$9:$E$29,'Sch 7 - Adjustments'!$I$9:$I$29,'Sch 3 - NON-MTS Expense'!$A17,'Sch 7 - Adjustments'!$H$9:$H$29,3)</f>
        <v>0</v>
      </c>
      <c r="I17" s="233">
        <f t="shared" si="0"/>
        <v>0</v>
      </c>
    </row>
    <row r="18" spans="1:9" ht="15" customHeight="1">
      <c r="A18" s="95">
        <f>+'Sch 1 - Total Expense'!A18</f>
        <v>9</v>
      </c>
      <c r="B18" s="688" t="s">
        <v>271</v>
      </c>
      <c r="C18" s="688"/>
      <c r="D18" s="497" t="s">
        <v>270</v>
      </c>
      <c r="E18" s="499">
        <v>0</v>
      </c>
      <c r="F18" s="242">
        <f>+'Sch 4 - CRSB'!J18</f>
        <v>0</v>
      </c>
      <c r="G18" s="242">
        <f>_xlfn.SUMIFS('Sch 6 - Reclassifications'!$H$9:$H$41,'Sch 6 - Reclassifications'!$F$9:$F$41,'Sch 3 - NON-MTS Expense'!$A18,'Sch 6 - Reclassifications'!$G$9:$G$41,3)-_xlfn.SUMIFS('Sch 6 - Reclassifications'!$L$9:$L$41,'Sch 6 - Reclassifications'!$J$9:$J$41,'Sch 3 - NON-MTS Expense'!$A18,'Sch 6 - Reclassifications'!$K$9:$K$41,3)</f>
        <v>0</v>
      </c>
      <c r="H18" s="242">
        <f>_xlfn.SUMIFS('Sch 7 - Adjustments'!$E$9:$E$29,'Sch 7 - Adjustments'!$I$9:$I$29,'Sch 3 - NON-MTS Expense'!$A18,'Sch 7 - Adjustments'!$H$9:$H$29,3)</f>
        <v>0</v>
      </c>
      <c r="I18" s="233">
        <f t="shared" si="0"/>
        <v>0</v>
      </c>
    </row>
    <row r="19" spans="1:9" ht="15" customHeight="1">
      <c r="A19" s="95">
        <f>+'Sch 1 - Total Expense'!A19</f>
        <v>10</v>
      </c>
      <c r="B19" s="688" t="s">
        <v>271</v>
      </c>
      <c r="C19" s="688"/>
      <c r="D19" s="497" t="s">
        <v>270</v>
      </c>
      <c r="E19" s="500">
        <v>0</v>
      </c>
      <c r="F19" s="243">
        <f>+'Sch 4 - CRSB'!J19</f>
        <v>0</v>
      </c>
      <c r="G19" s="243">
        <f>_xlfn.SUMIFS('Sch 6 - Reclassifications'!$H$9:$H$41,'Sch 6 - Reclassifications'!$F$9:$F$41,'Sch 3 - NON-MTS Expense'!$A19,'Sch 6 - Reclassifications'!$G$9:$G$41,3)-_xlfn.SUMIFS('Sch 6 - Reclassifications'!$L$9:$L$41,'Sch 6 - Reclassifications'!$J$9:$J$41,'Sch 3 - NON-MTS Expense'!$A19,'Sch 6 - Reclassifications'!$K$9:$K$41,3)</f>
        <v>0</v>
      </c>
      <c r="H19" s="243">
        <f>_xlfn.SUMIFS('Sch 7 - Adjustments'!$E$9:$E$29,'Sch 7 - Adjustments'!$I$9:$I$29,'Sch 3 - NON-MTS Expense'!$A19,'Sch 7 - Adjustments'!$H$9:$H$29,3)</f>
        <v>0</v>
      </c>
      <c r="I19" s="235">
        <f>SUM(E19:H19)</f>
        <v>0</v>
      </c>
    </row>
    <row r="20" spans="1:9" ht="15" customHeight="1">
      <c r="A20" s="95"/>
      <c r="B20" s="652" t="str">
        <f>+'Sch 1 - Total Expense'!B20:C20</f>
        <v>Total Capital Related (Lines 1.00 thru 10.00)</v>
      </c>
      <c r="C20" s="653"/>
      <c r="D20" s="215"/>
      <c r="E20" s="222">
        <f>SUM(E10:E19)</f>
        <v>0</v>
      </c>
      <c r="F20" s="222">
        <f>SUM(F10:F19)</f>
        <v>0</v>
      </c>
      <c r="G20" s="244">
        <f>SUM(G10:G19)</f>
        <v>0</v>
      </c>
      <c r="H20" s="244">
        <f>SUM(H10:H19)</f>
        <v>0</v>
      </c>
      <c r="I20" s="245">
        <f>SUM(I10:I19)</f>
        <v>0</v>
      </c>
    </row>
    <row r="21" spans="1:9" ht="15" customHeight="1">
      <c r="A21" s="95"/>
      <c r="B21" s="694"/>
      <c r="C21" s="694"/>
      <c r="D21" s="215"/>
      <c r="E21" s="218"/>
      <c r="F21" s="242"/>
      <c r="G21" s="242"/>
      <c r="H21" s="242"/>
      <c r="I21" s="233"/>
    </row>
    <row r="22" spans="1:9" ht="16.5" customHeight="1">
      <c r="A22" s="95"/>
      <c r="B22" s="654" t="str">
        <f>+'Sch 1 - Total Expense'!B22:C22</f>
        <v>Salaries</v>
      </c>
      <c r="C22" s="654"/>
      <c r="D22" s="215"/>
      <c r="E22" s="218"/>
      <c r="F22" s="242"/>
      <c r="G22" s="242"/>
      <c r="H22" s="242"/>
      <c r="I22" s="233"/>
    </row>
    <row r="23" spans="1:9" ht="15" customHeight="1">
      <c r="A23" s="95">
        <f>+'Sch 1 - Total Expense'!A23</f>
        <v>11</v>
      </c>
      <c r="B23" s="691" t="s">
        <v>96</v>
      </c>
      <c r="C23" s="691"/>
      <c r="D23" s="497"/>
      <c r="E23" s="498">
        <v>0</v>
      </c>
      <c r="F23" s="241">
        <f>+'Sch 4 - CRSB'!J35</f>
        <v>0</v>
      </c>
      <c r="G23" s="241">
        <f>_xlfn.SUMIFS('Sch 6 - Reclassifications'!$H$9:$H$41,'Sch 6 - Reclassifications'!$F$9:$F$41,'Sch 3 - NON-MTS Expense'!$A23,'Sch 6 - Reclassifications'!$G$9:$G$41,3)-_xlfn.SUMIFS('Sch 6 - Reclassifications'!$L$9:$L$41,'Sch 6 - Reclassifications'!$J$9:$J$41,'Sch 3 - NON-MTS Expense'!$A23,'Sch 6 - Reclassifications'!$K$9:$K$41,3)</f>
        <v>0</v>
      </c>
      <c r="H23" s="241">
        <f>_xlfn.SUMIFS('Sch 7 - Adjustments'!$E$9:$E$29,'Sch 7 - Adjustments'!$I$9:$I$29,'Sch 3 - NON-MTS Expense'!$A23,'Sch 7 - Adjustments'!$H$9:$H$29,3)</f>
        <v>0</v>
      </c>
      <c r="I23" s="234">
        <f aca="true" t="shared" si="1" ref="I23:I30">SUM(E23:H23)</f>
        <v>0</v>
      </c>
    </row>
    <row r="24" spans="1:9" ht="15" customHeight="1">
      <c r="A24" s="95">
        <f>+'Sch 1 - Total Expense'!A24</f>
        <v>12</v>
      </c>
      <c r="B24" s="691" t="s">
        <v>97</v>
      </c>
      <c r="C24" s="691"/>
      <c r="D24" s="497"/>
      <c r="E24" s="499">
        <v>0</v>
      </c>
      <c r="F24" s="242">
        <f>+'Sch 4 - CRSB'!J36</f>
        <v>0</v>
      </c>
      <c r="G24" s="242">
        <f>_xlfn.SUMIFS('Sch 6 - Reclassifications'!$H$9:$H$41,'Sch 6 - Reclassifications'!$F$9:$F$41,'Sch 3 - NON-MTS Expense'!$A24,'Sch 6 - Reclassifications'!$G$9:$G$41,3)-_xlfn.SUMIFS('Sch 6 - Reclassifications'!$L$9:$L$41,'Sch 6 - Reclassifications'!$J$9:$J$41,'Sch 3 - NON-MTS Expense'!$A24,'Sch 6 - Reclassifications'!$K$9:$K$41,3)</f>
        <v>0</v>
      </c>
      <c r="H24" s="242">
        <f>_xlfn.SUMIFS('Sch 7 - Adjustments'!$E$9:$E$29,'Sch 7 - Adjustments'!$I$9:$I$29,'Sch 3 - NON-MTS Expense'!$A24,'Sch 7 - Adjustments'!$H$9:$H$29,3)</f>
        <v>0</v>
      </c>
      <c r="I24" s="233">
        <f t="shared" si="1"/>
        <v>0</v>
      </c>
    </row>
    <row r="25" spans="1:9" ht="15" customHeight="1">
      <c r="A25" s="95">
        <f>+'Sch 1 - Total Expense'!A25</f>
        <v>13</v>
      </c>
      <c r="B25" s="691" t="s">
        <v>184</v>
      </c>
      <c r="C25" s="691"/>
      <c r="D25" s="497"/>
      <c r="E25" s="499">
        <v>0</v>
      </c>
      <c r="F25" s="242">
        <f>+'Sch 4 - CRSB'!J37</f>
        <v>0</v>
      </c>
      <c r="G25" s="242">
        <f>_xlfn.SUMIFS('Sch 6 - Reclassifications'!$H$9:$H$41,'Sch 6 - Reclassifications'!$F$9:$F$41,'Sch 3 - NON-MTS Expense'!$A25,'Sch 6 - Reclassifications'!$G$9:$G$41,3)-_xlfn.SUMIFS('Sch 6 - Reclassifications'!$L$9:$L$41,'Sch 6 - Reclassifications'!$J$9:$J$41,'Sch 3 - NON-MTS Expense'!$A25,'Sch 6 - Reclassifications'!$K$9:$K$41,3)</f>
        <v>0</v>
      </c>
      <c r="H25" s="242">
        <f>_xlfn.SUMIFS('Sch 7 - Adjustments'!$E$9:$E$29,'Sch 7 - Adjustments'!$I$9:$I$29,'Sch 3 - NON-MTS Expense'!$A25,'Sch 7 - Adjustments'!$H$9:$H$29,3)</f>
        <v>0</v>
      </c>
      <c r="I25" s="233">
        <f>SUM(E25:H25)</f>
        <v>0</v>
      </c>
    </row>
    <row r="26" spans="1:9" ht="15" customHeight="1">
      <c r="A26" s="95">
        <f>+'Sch 1 - Total Expense'!A26</f>
        <v>14</v>
      </c>
      <c r="B26" s="691" t="s">
        <v>185</v>
      </c>
      <c r="C26" s="691"/>
      <c r="D26" s="497"/>
      <c r="E26" s="499">
        <v>0</v>
      </c>
      <c r="F26" s="242">
        <f>+'Sch 4 - CRSB'!J38</f>
        <v>0</v>
      </c>
      <c r="G26" s="242">
        <f>_xlfn.SUMIFS('Sch 6 - Reclassifications'!$H$9:$H$41,'Sch 6 - Reclassifications'!$F$9:$F$41,'Sch 3 - NON-MTS Expense'!$A26,'Sch 6 - Reclassifications'!$G$9:$G$41,3)-_xlfn.SUMIFS('Sch 6 - Reclassifications'!$L$9:$L$41,'Sch 6 - Reclassifications'!$J$9:$J$41,'Sch 3 - NON-MTS Expense'!$A26,'Sch 6 - Reclassifications'!$K$9:$K$41,3)</f>
        <v>0</v>
      </c>
      <c r="H26" s="242">
        <f>_xlfn.SUMIFS('Sch 7 - Adjustments'!$E$9:$E$29,'Sch 7 - Adjustments'!$I$9:$I$29,'Sch 3 - NON-MTS Expense'!$A26,'Sch 7 - Adjustments'!$H$9:$H$29,3)</f>
        <v>0</v>
      </c>
      <c r="I26" s="233">
        <f t="shared" si="1"/>
        <v>0</v>
      </c>
    </row>
    <row r="27" spans="1:9" ht="15" customHeight="1">
      <c r="A27" s="95">
        <f>+'Sch 1 - Total Expense'!A27</f>
        <v>15</v>
      </c>
      <c r="B27" s="688" t="s">
        <v>271</v>
      </c>
      <c r="C27" s="688"/>
      <c r="D27" s="497"/>
      <c r="E27" s="499">
        <v>0</v>
      </c>
      <c r="F27" s="242">
        <f>+'Sch 4 - CRSB'!J39</f>
        <v>0</v>
      </c>
      <c r="G27" s="242">
        <f>_xlfn.SUMIFS('Sch 6 - Reclassifications'!$H$9:$H$41,'Sch 6 - Reclassifications'!$F$9:$F$41,'Sch 3 - NON-MTS Expense'!$A27,'Sch 6 - Reclassifications'!$G$9:$G$41,3)-_xlfn.SUMIFS('Sch 6 - Reclassifications'!$L$9:$L$41,'Sch 6 - Reclassifications'!$J$9:$J$41,'Sch 3 - NON-MTS Expense'!$A27,'Sch 6 - Reclassifications'!$K$9:$K$41,3)</f>
        <v>0</v>
      </c>
      <c r="H27" s="242">
        <f>_xlfn.SUMIFS('Sch 7 - Adjustments'!$E$9:$E$29,'Sch 7 - Adjustments'!$I$9:$I$29,'Sch 3 - NON-MTS Expense'!$A27,'Sch 7 - Adjustments'!$H$9:$H$29,3)</f>
        <v>0</v>
      </c>
      <c r="I27" s="233">
        <f t="shared" si="1"/>
        <v>0</v>
      </c>
    </row>
    <row r="28" spans="1:9" ht="15" customHeight="1">
      <c r="A28" s="95">
        <f>+'Sch 1 - Total Expense'!A28</f>
        <v>16</v>
      </c>
      <c r="B28" s="688" t="s">
        <v>271</v>
      </c>
      <c r="C28" s="688"/>
      <c r="D28" s="497"/>
      <c r="E28" s="499">
        <v>0</v>
      </c>
      <c r="F28" s="242">
        <f>+'Sch 4 - CRSB'!J40</f>
        <v>0</v>
      </c>
      <c r="G28" s="242">
        <f>_xlfn.SUMIFS('Sch 6 - Reclassifications'!$H$9:$H$41,'Sch 6 - Reclassifications'!$F$9:$F$41,'Sch 3 - NON-MTS Expense'!$A28,'Sch 6 - Reclassifications'!$G$9:$G$41,3)-_xlfn.SUMIFS('Sch 6 - Reclassifications'!$L$9:$L$41,'Sch 6 - Reclassifications'!$J$9:$J$41,'Sch 3 - NON-MTS Expense'!$A28,'Sch 6 - Reclassifications'!$K$9:$K$41,3)</f>
        <v>0</v>
      </c>
      <c r="H28" s="242">
        <f>_xlfn.SUMIFS('Sch 7 - Adjustments'!$E$9:$E$29,'Sch 7 - Adjustments'!$I$9:$I$29,'Sch 3 - NON-MTS Expense'!$A28,'Sch 7 - Adjustments'!$H$9:$H$29,3)</f>
        <v>0</v>
      </c>
      <c r="I28" s="233">
        <f t="shared" si="1"/>
        <v>0</v>
      </c>
    </row>
    <row r="29" spans="1:9" ht="15" customHeight="1">
      <c r="A29" s="95">
        <f>+'Sch 1 - Total Expense'!A29</f>
        <v>17</v>
      </c>
      <c r="B29" s="688" t="s">
        <v>271</v>
      </c>
      <c r="C29" s="688"/>
      <c r="D29" s="497"/>
      <c r="E29" s="499">
        <v>0</v>
      </c>
      <c r="F29" s="242">
        <f>+'Sch 4 - CRSB'!J41</f>
        <v>0</v>
      </c>
      <c r="G29" s="242">
        <f>_xlfn.SUMIFS('Sch 6 - Reclassifications'!$H$9:$H$41,'Sch 6 - Reclassifications'!$F$9:$F$41,'Sch 3 - NON-MTS Expense'!$A29,'Sch 6 - Reclassifications'!$G$9:$G$41,3)-_xlfn.SUMIFS('Sch 6 - Reclassifications'!$L$9:$L$41,'Sch 6 - Reclassifications'!$J$9:$J$41,'Sch 3 - NON-MTS Expense'!$A29,'Sch 6 - Reclassifications'!$K$9:$K$41,3)</f>
        <v>0</v>
      </c>
      <c r="H29" s="242">
        <f>_xlfn.SUMIFS('Sch 7 - Adjustments'!$E$9:$E$29,'Sch 7 - Adjustments'!$I$9:$I$29,'Sch 3 - NON-MTS Expense'!$A29,'Sch 7 - Adjustments'!$H$9:$H$29,3)</f>
        <v>0</v>
      </c>
      <c r="I29" s="233">
        <f t="shared" si="1"/>
        <v>0</v>
      </c>
    </row>
    <row r="30" spans="1:9" ht="15" customHeight="1">
      <c r="A30" s="95">
        <f>+'Sch 1 - Total Expense'!A30</f>
        <v>18</v>
      </c>
      <c r="B30" s="688" t="s">
        <v>271</v>
      </c>
      <c r="C30" s="688"/>
      <c r="D30" s="497"/>
      <c r="E30" s="500">
        <v>0</v>
      </c>
      <c r="F30" s="243">
        <f>+'Sch 4 - CRSB'!J42</f>
        <v>0</v>
      </c>
      <c r="G30" s="243">
        <f>_xlfn.SUMIFS('Sch 6 - Reclassifications'!$H$9:$H$41,'Sch 6 - Reclassifications'!$F$9:$F$41,'Sch 3 - NON-MTS Expense'!$A30,'Sch 6 - Reclassifications'!$G$9:$G$41,3)-_xlfn.SUMIFS('Sch 6 - Reclassifications'!$L$9:$L$41,'Sch 6 - Reclassifications'!$J$9:$J$41,'Sch 3 - NON-MTS Expense'!$A30,'Sch 6 - Reclassifications'!$K$9:$K$41,3)</f>
        <v>0</v>
      </c>
      <c r="H30" s="243">
        <f>_xlfn.SUMIFS('Sch 7 - Adjustments'!$E$9:$E$29,'Sch 7 - Adjustments'!$I$9:$I$29,'Sch 3 - NON-MTS Expense'!$A30,'Sch 7 - Adjustments'!$H$9:$H$29,3)</f>
        <v>0</v>
      </c>
      <c r="I30" s="235">
        <f t="shared" si="1"/>
        <v>0</v>
      </c>
    </row>
    <row r="31" spans="1:9" ht="15" customHeight="1">
      <c r="A31" s="95"/>
      <c r="B31" s="655" t="str">
        <f>+'Sch 1 - Total Expense'!B31:C31</f>
        <v>Subtotal Salaries (Lines 11.00 thru 18.00)</v>
      </c>
      <c r="C31" s="655"/>
      <c r="D31" s="215"/>
      <c r="E31" s="224">
        <f>SUM(E23:E30)</f>
        <v>0</v>
      </c>
      <c r="F31" s="224">
        <f>SUM(F23:F30)</f>
        <v>0</v>
      </c>
      <c r="G31" s="246">
        <f>SUM(G23:G30)</f>
        <v>0</v>
      </c>
      <c r="H31" s="246">
        <f>SUM(H23:H30)</f>
        <v>0</v>
      </c>
      <c r="I31" s="247">
        <f>SUM(I23:I30)</f>
        <v>0</v>
      </c>
    </row>
    <row r="32" spans="1:9" ht="15" customHeight="1">
      <c r="A32" s="95"/>
      <c r="D32" s="215"/>
      <c r="E32" s="258"/>
      <c r="F32" s="258"/>
      <c r="G32" s="259"/>
      <c r="H32" s="259"/>
      <c r="I32" s="247"/>
    </row>
    <row r="33" spans="1:9" ht="16.5" customHeight="1">
      <c r="A33" s="95"/>
      <c r="B33" s="654" t="str">
        <f>+'Sch 1 - Total Expense'!B33:C33</f>
        <v>Fringe Benefits</v>
      </c>
      <c r="C33" s="654"/>
      <c r="D33" s="215"/>
      <c r="E33" s="226"/>
      <c r="F33" s="248"/>
      <c r="G33" s="248"/>
      <c r="H33" s="248"/>
      <c r="I33" s="249"/>
    </row>
    <row r="34" spans="1:9" ht="15" customHeight="1">
      <c r="A34" s="95">
        <f>+'Sch 1 - Total Expense'!A34</f>
        <v>19</v>
      </c>
      <c r="B34" s="691" t="s">
        <v>96</v>
      </c>
      <c r="C34" s="691"/>
      <c r="D34" s="497" t="s">
        <v>270</v>
      </c>
      <c r="E34" s="498">
        <v>0</v>
      </c>
      <c r="F34" s="241">
        <f>+'Sch 4 - CRSB'!J46</f>
        <v>0</v>
      </c>
      <c r="G34" s="241">
        <f>_xlfn.SUMIFS('Sch 6 - Reclassifications'!$H$9:$H$41,'Sch 6 - Reclassifications'!$F$9:$F$41,'Sch 3 - NON-MTS Expense'!$A34,'Sch 6 - Reclassifications'!$G$9:$G$41,3)-_xlfn.SUMIFS('Sch 6 - Reclassifications'!$L$9:$L$41,'Sch 6 - Reclassifications'!$J$9:$J$41,'Sch 3 - NON-MTS Expense'!$A34,'Sch 6 - Reclassifications'!$K$9:$K$41,3)</f>
        <v>0</v>
      </c>
      <c r="H34" s="241">
        <f>_xlfn.SUMIFS('Sch 7 - Adjustments'!$E$9:$E$29,'Sch 7 - Adjustments'!$I$9:$I$29,'Sch 3 - NON-MTS Expense'!$A34,'Sch 7 - Adjustments'!$H$9:$H$29,3)</f>
        <v>0</v>
      </c>
      <c r="I34" s="234">
        <f aca="true" t="shared" si="2" ref="I34:I41">SUM(E34:H34)</f>
        <v>0</v>
      </c>
    </row>
    <row r="35" spans="1:9" ht="15" customHeight="1">
      <c r="A35" s="95">
        <f>+'Sch 1 - Total Expense'!A35</f>
        <v>20</v>
      </c>
      <c r="B35" s="691" t="s">
        <v>97</v>
      </c>
      <c r="C35" s="691"/>
      <c r="D35" s="497" t="s">
        <v>270</v>
      </c>
      <c r="E35" s="499">
        <v>0</v>
      </c>
      <c r="F35" s="242">
        <f>+'Sch 4 - CRSB'!J47</f>
        <v>0</v>
      </c>
      <c r="G35" s="242">
        <f>_xlfn.SUMIFS('Sch 6 - Reclassifications'!$H$9:$H$41,'Sch 6 - Reclassifications'!$F$9:$F$41,'Sch 3 - NON-MTS Expense'!$A35,'Sch 6 - Reclassifications'!$G$9:$G$41,3)-_xlfn.SUMIFS('Sch 6 - Reclassifications'!$L$9:$L$41,'Sch 6 - Reclassifications'!$J$9:$J$41,'Sch 3 - NON-MTS Expense'!$A35,'Sch 6 - Reclassifications'!$K$9:$K$41,3)</f>
        <v>0</v>
      </c>
      <c r="H35" s="242">
        <f>_xlfn.SUMIFS('Sch 7 - Adjustments'!$E$9:$E$29,'Sch 7 - Adjustments'!$I$9:$I$29,'Sch 3 - NON-MTS Expense'!$A35,'Sch 7 - Adjustments'!$H$9:$H$29,3)</f>
        <v>0</v>
      </c>
      <c r="I35" s="233">
        <f t="shared" si="2"/>
        <v>0</v>
      </c>
    </row>
    <row r="36" spans="1:9" ht="15" customHeight="1">
      <c r="A36" s="95">
        <f>+'Sch 1 - Total Expense'!A36</f>
        <v>21</v>
      </c>
      <c r="B36" s="691" t="s">
        <v>184</v>
      </c>
      <c r="C36" s="691"/>
      <c r="D36" s="497" t="s">
        <v>270</v>
      </c>
      <c r="E36" s="499">
        <v>0</v>
      </c>
      <c r="F36" s="242">
        <f>+'Sch 4 - CRSB'!J48</f>
        <v>0</v>
      </c>
      <c r="G36" s="242">
        <f>_xlfn.SUMIFS('Sch 6 - Reclassifications'!$H$9:$H$41,'Sch 6 - Reclassifications'!$F$9:$F$41,'Sch 3 - NON-MTS Expense'!$A36,'Sch 6 - Reclassifications'!$G$9:$G$41,3)-_xlfn.SUMIFS('Sch 6 - Reclassifications'!$L$9:$L$41,'Sch 6 - Reclassifications'!$J$9:$J$41,'Sch 3 - NON-MTS Expense'!$A36,'Sch 6 - Reclassifications'!$K$9:$K$41,3)</f>
        <v>0</v>
      </c>
      <c r="H36" s="242">
        <f>_xlfn.SUMIFS('Sch 7 - Adjustments'!$E$9:$E$29,'Sch 7 - Adjustments'!$I$9:$I$29,'Sch 3 - NON-MTS Expense'!$A36,'Sch 7 - Adjustments'!$H$9:$H$29,3)</f>
        <v>0</v>
      </c>
      <c r="I36" s="233">
        <f t="shared" si="2"/>
        <v>0</v>
      </c>
    </row>
    <row r="37" spans="1:9" ht="15" customHeight="1">
      <c r="A37" s="95">
        <f>+'Sch 1 - Total Expense'!A37</f>
        <v>22</v>
      </c>
      <c r="B37" s="691" t="s">
        <v>185</v>
      </c>
      <c r="C37" s="691"/>
      <c r="D37" s="497" t="s">
        <v>270</v>
      </c>
      <c r="E37" s="499">
        <v>0</v>
      </c>
      <c r="F37" s="242">
        <f>+'Sch 4 - CRSB'!J49</f>
        <v>0</v>
      </c>
      <c r="G37" s="242">
        <f>_xlfn.SUMIFS('Sch 6 - Reclassifications'!$H$9:$H$41,'Sch 6 - Reclassifications'!$F$9:$F$41,'Sch 3 - NON-MTS Expense'!$A37,'Sch 6 - Reclassifications'!$G$9:$G$41,3)-_xlfn.SUMIFS('Sch 6 - Reclassifications'!$L$9:$L$41,'Sch 6 - Reclassifications'!$J$9:$J$41,'Sch 3 - NON-MTS Expense'!$A37,'Sch 6 - Reclassifications'!$K$9:$K$41,3)</f>
        <v>0</v>
      </c>
      <c r="H37" s="242">
        <f>_xlfn.SUMIFS('Sch 7 - Adjustments'!$E$9:$E$29,'Sch 7 - Adjustments'!$I$9:$I$29,'Sch 3 - NON-MTS Expense'!$A37,'Sch 7 - Adjustments'!$H$9:$H$29,3)</f>
        <v>0</v>
      </c>
      <c r="I37" s="233">
        <f t="shared" si="2"/>
        <v>0</v>
      </c>
    </row>
    <row r="38" spans="1:9" ht="15" customHeight="1">
      <c r="A38" s="95">
        <f>+'Sch 1 - Total Expense'!A38</f>
        <v>23</v>
      </c>
      <c r="B38" s="688" t="s">
        <v>271</v>
      </c>
      <c r="C38" s="688"/>
      <c r="D38" s="497" t="s">
        <v>270</v>
      </c>
      <c r="E38" s="499">
        <v>0</v>
      </c>
      <c r="F38" s="242">
        <f>+'Sch 4 - CRSB'!J50</f>
        <v>0</v>
      </c>
      <c r="G38" s="242">
        <f>_xlfn.SUMIFS('Sch 6 - Reclassifications'!$H$9:$H$41,'Sch 6 - Reclassifications'!$F$9:$F$41,'Sch 3 - NON-MTS Expense'!$A38,'Sch 6 - Reclassifications'!$G$9:$G$41,3)-_xlfn.SUMIFS('Sch 6 - Reclassifications'!$L$9:$L$41,'Sch 6 - Reclassifications'!$J$9:$J$41,'Sch 3 - NON-MTS Expense'!$A38,'Sch 6 - Reclassifications'!$K$9:$K$41,3)</f>
        <v>0</v>
      </c>
      <c r="H38" s="242">
        <f>_xlfn.SUMIFS('Sch 7 - Adjustments'!$E$9:$E$29,'Sch 7 - Adjustments'!$I$9:$I$29,'Sch 3 - NON-MTS Expense'!$A38,'Sch 7 - Adjustments'!$H$9:$H$29,3)</f>
        <v>0</v>
      </c>
      <c r="I38" s="233">
        <f t="shared" si="2"/>
        <v>0</v>
      </c>
    </row>
    <row r="39" spans="1:9" ht="15" customHeight="1">
      <c r="A39" s="95">
        <f>+'Sch 1 - Total Expense'!A39</f>
        <v>24</v>
      </c>
      <c r="B39" s="688" t="s">
        <v>271</v>
      </c>
      <c r="C39" s="688"/>
      <c r="D39" s="497" t="s">
        <v>270</v>
      </c>
      <c r="E39" s="499">
        <v>0</v>
      </c>
      <c r="F39" s="242">
        <f>+'Sch 4 - CRSB'!J51</f>
        <v>0</v>
      </c>
      <c r="G39" s="242">
        <f>_xlfn.SUMIFS('Sch 6 - Reclassifications'!$H$9:$H$41,'Sch 6 - Reclassifications'!$F$9:$F$41,'Sch 3 - NON-MTS Expense'!$A39,'Sch 6 - Reclassifications'!$G$9:$G$41,3)-_xlfn.SUMIFS('Sch 6 - Reclassifications'!$L$9:$L$41,'Sch 6 - Reclassifications'!$J$9:$J$41,'Sch 3 - NON-MTS Expense'!$A39,'Sch 6 - Reclassifications'!$K$9:$K$41,3)</f>
        <v>0</v>
      </c>
      <c r="H39" s="242">
        <f>_xlfn.SUMIFS('Sch 7 - Adjustments'!$E$9:$E$29,'Sch 7 - Adjustments'!$I$9:$I$29,'Sch 3 - NON-MTS Expense'!$A39,'Sch 7 - Adjustments'!$H$9:$H$29,3)</f>
        <v>0</v>
      </c>
      <c r="I39" s="233">
        <f t="shared" si="2"/>
        <v>0</v>
      </c>
    </row>
    <row r="40" spans="1:9" ht="15" customHeight="1">
      <c r="A40" s="95">
        <f>+'Sch 1 - Total Expense'!A40</f>
        <v>25</v>
      </c>
      <c r="B40" s="688" t="s">
        <v>271</v>
      </c>
      <c r="C40" s="688"/>
      <c r="D40" s="497" t="s">
        <v>270</v>
      </c>
      <c r="E40" s="499">
        <v>0</v>
      </c>
      <c r="F40" s="242">
        <f>+'Sch 4 - CRSB'!J52</f>
        <v>0</v>
      </c>
      <c r="G40" s="242">
        <f>_xlfn.SUMIFS('Sch 6 - Reclassifications'!$H$9:$H$41,'Sch 6 - Reclassifications'!$F$9:$F$41,'Sch 3 - NON-MTS Expense'!$A40,'Sch 6 - Reclassifications'!$G$9:$G$41,3)-_xlfn.SUMIFS('Sch 6 - Reclassifications'!$L$9:$L$41,'Sch 6 - Reclassifications'!$J$9:$J$41,'Sch 3 - NON-MTS Expense'!$A40,'Sch 6 - Reclassifications'!$K$9:$K$41,3)</f>
        <v>0</v>
      </c>
      <c r="H40" s="242">
        <f>_xlfn.SUMIFS('Sch 7 - Adjustments'!$E$9:$E$29,'Sch 7 - Adjustments'!$I$9:$I$29,'Sch 3 - NON-MTS Expense'!$A40,'Sch 7 - Adjustments'!$H$9:$H$29,3)</f>
        <v>0</v>
      </c>
      <c r="I40" s="233">
        <f t="shared" si="2"/>
        <v>0</v>
      </c>
    </row>
    <row r="41" spans="1:9" ht="15" customHeight="1">
      <c r="A41" s="95">
        <f>+'Sch 1 - Total Expense'!A41</f>
        <v>26</v>
      </c>
      <c r="B41" s="688" t="s">
        <v>271</v>
      </c>
      <c r="C41" s="688"/>
      <c r="D41" s="497" t="s">
        <v>270</v>
      </c>
      <c r="E41" s="500">
        <v>0</v>
      </c>
      <c r="F41" s="243">
        <f>+'Sch 4 - CRSB'!J53</f>
        <v>0</v>
      </c>
      <c r="G41" s="243">
        <f>_xlfn.SUMIFS('Sch 6 - Reclassifications'!$H$9:$H$41,'Sch 6 - Reclassifications'!$F$9:$F$41,'Sch 3 - NON-MTS Expense'!$A41,'Sch 6 - Reclassifications'!$G$9:$G$41,3)-_xlfn.SUMIFS('Sch 6 - Reclassifications'!$L$9:$L$41,'Sch 6 - Reclassifications'!$J$9:$J$41,'Sch 3 - NON-MTS Expense'!$A41,'Sch 6 - Reclassifications'!$K$9:$K$41,3)</f>
        <v>0</v>
      </c>
      <c r="H41" s="243">
        <f>_xlfn.SUMIFS('Sch 7 - Adjustments'!$E$9:$E$29,'Sch 7 - Adjustments'!$I$9:$I$29,'Sch 3 - NON-MTS Expense'!$A41,'Sch 7 - Adjustments'!$H$9:$H$29,3)</f>
        <v>0</v>
      </c>
      <c r="I41" s="235">
        <f t="shared" si="2"/>
        <v>0</v>
      </c>
    </row>
    <row r="42" spans="1:9" ht="15" customHeight="1">
      <c r="A42" s="95"/>
      <c r="B42" s="655" t="str">
        <f>+'Sch 1 - Total Expense'!B42:C42</f>
        <v>Subtotal Fringe Benefits (Lines 19.00 thru 26.00)</v>
      </c>
      <c r="C42" s="655"/>
      <c r="D42" s="215"/>
      <c r="E42" s="224">
        <f>SUM(E34:E41)</f>
        <v>0</v>
      </c>
      <c r="F42" s="224">
        <f>SUM(F34:F41)</f>
        <v>0</v>
      </c>
      <c r="G42" s="246">
        <f>SUM(G34:G41)</f>
        <v>0</v>
      </c>
      <c r="H42" s="246">
        <f>SUM(H34:H41)</f>
        <v>0</v>
      </c>
      <c r="I42" s="247">
        <f>SUM(I34:I41)</f>
        <v>0</v>
      </c>
    </row>
    <row r="43" spans="1:9" ht="15" customHeight="1">
      <c r="A43" s="95"/>
      <c r="B43" s="658" t="str">
        <f>+'Sch 1 - Total Expense'!B43:C43</f>
        <v>Total Salaries &amp; Fringe Benefits</v>
      </c>
      <c r="C43" s="658"/>
      <c r="D43" s="215"/>
      <c r="E43" s="222">
        <f>+E31+E42</f>
        <v>0</v>
      </c>
      <c r="F43" s="222">
        <f>+F31+F42</f>
        <v>0</v>
      </c>
      <c r="G43" s="244">
        <f>+G31+G42</f>
        <v>0</v>
      </c>
      <c r="H43" s="244">
        <f>+H31+H42</f>
        <v>0</v>
      </c>
      <c r="I43" s="245">
        <f>+I31+I42</f>
        <v>0</v>
      </c>
    </row>
    <row r="44" spans="1:9" ht="15" customHeight="1">
      <c r="A44" s="95"/>
      <c r="B44" s="655"/>
      <c r="C44" s="655"/>
      <c r="D44" s="215"/>
      <c r="E44" s="226"/>
      <c r="F44" s="226"/>
      <c r="G44" s="248"/>
      <c r="H44" s="248"/>
      <c r="I44" s="249"/>
    </row>
    <row r="45" spans="1:9" ht="15" customHeight="1">
      <c r="A45" s="95"/>
      <c r="B45" s="641" t="str">
        <f>+'Sch 1 - Total Expense'!B45:C45</f>
        <v>Total Capital Related, Salaries, and Fringe Benefits</v>
      </c>
      <c r="C45" s="641"/>
      <c r="D45" s="215"/>
      <c r="E45" s="231">
        <f>+E20+E43</f>
        <v>0</v>
      </c>
      <c r="F45" s="231">
        <f>+F20+F43</f>
        <v>0</v>
      </c>
      <c r="G45" s="250">
        <f>+G20+G43</f>
        <v>0</v>
      </c>
      <c r="H45" s="250">
        <f>+H20+H43</f>
        <v>0</v>
      </c>
      <c r="I45" s="237">
        <f>+I20+I43</f>
        <v>0</v>
      </c>
    </row>
    <row r="46" spans="1:9" ht="15" customHeight="1">
      <c r="A46" s="95"/>
      <c r="B46" s="692"/>
      <c r="C46" s="692"/>
      <c r="D46" s="215"/>
      <c r="E46" s="218"/>
      <c r="F46" s="218"/>
      <c r="G46" s="242"/>
      <c r="H46" s="242"/>
      <c r="I46" s="233"/>
    </row>
    <row r="47" spans="1:9" ht="16.5" customHeight="1">
      <c r="A47" s="95"/>
      <c r="B47" s="654" t="str">
        <f>+'Sch 1 - Total Expense'!B47:C47</f>
        <v>Administrative and General</v>
      </c>
      <c r="C47" s="654"/>
      <c r="D47" s="215"/>
      <c r="E47" s="242">
        <v>0</v>
      </c>
      <c r="F47" s="218"/>
      <c r="G47" s="242"/>
      <c r="H47" s="242"/>
      <c r="I47" s="233"/>
    </row>
    <row r="48" spans="1:9" ht="15" customHeight="1">
      <c r="A48" s="95">
        <f>+'Sch 1 - Total Expense'!A48</f>
        <v>27</v>
      </c>
      <c r="B48" s="691" t="s">
        <v>18</v>
      </c>
      <c r="C48" s="691"/>
      <c r="D48" s="497" t="s">
        <v>270</v>
      </c>
      <c r="E48" s="499">
        <v>0</v>
      </c>
      <c r="F48" s="260"/>
      <c r="G48" s="241">
        <f>_xlfn.SUMIFS('Sch 6 - Reclassifications'!$H$9:$H$41,'Sch 6 - Reclassifications'!$F$9:$F$41,'Sch 3 - NON-MTS Expense'!$A48,'Sch 6 - Reclassifications'!$G$9:$G$41,3)-_xlfn.SUMIFS('Sch 6 - Reclassifications'!$L$9:$L$41,'Sch 6 - Reclassifications'!$J$9:$J$41,'Sch 3 - NON-MTS Expense'!$A48,'Sch 6 - Reclassifications'!$K$9:$K$41,3)</f>
        <v>0</v>
      </c>
      <c r="H48" s="241">
        <f>_xlfn.SUMIFS('Sch 7 - Adjustments'!$E$9:$E$29,'Sch 7 - Adjustments'!$I$9:$I$29,'Sch 3 - NON-MTS Expense'!$A48,'Sch 7 - Adjustments'!$H$9:$H$29,3)</f>
        <v>0</v>
      </c>
      <c r="I48" s="234">
        <f>SUM(E48:H48)</f>
        <v>0</v>
      </c>
    </row>
    <row r="49" spans="1:9" ht="15" customHeight="1">
      <c r="A49" s="95">
        <f>+'Sch 1 - Total Expense'!A49</f>
        <v>28</v>
      </c>
      <c r="B49" s="691" t="s">
        <v>19</v>
      </c>
      <c r="C49" s="691"/>
      <c r="D49" s="497" t="s">
        <v>270</v>
      </c>
      <c r="E49" s="499">
        <v>0</v>
      </c>
      <c r="F49" s="261"/>
      <c r="G49" s="253">
        <f>_xlfn.SUMIFS('Sch 6 - Reclassifications'!$H$9:$H$41,'Sch 6 - Reclassifications'!$F$9:$F$41,'Sch 3 - NON-MTS Expense'!$A49,'Sch 6 - Reclassifications'!$G$9:$G$41,3)-_xlfn.SUMIFS('Sch 6 - Reclassifications'!$L$9:$L$41,'Sch 6 - Reclassifications'!$J$9:$J$41,'Sch 3 - NON-MTS Expense'!$A49,'Sch 6 - Reclassifications'!$K$9:$K$41,3)</f>
        <v>0</v>
      </c>
      <c r="H49" s="253">
        <f>_xlfn.SUMIFS('Sch 7 - Adjustments'!$E$9:$E$29,'Sch 7 - Adjustments'!$I$9:$I$29,'Sch 3 - NON-MTS Expense'!$A49,'Sch 7 - Adjustments'!$H$9:$H$29,3)</f>
        <v>0</v>
      </c>
      <c r="I49" s="233">
        <f>SUM(E49:H49)</f>
        <v>0</v>
      </c>
    </row>
    <row r="50" spans="1:9" ht="15" customHeight="1">
      <c r="A50" s="95">
        <f>+'Sch 1 - Total Expense'!A50</f>
        <v>29</v>
      </c>
      <c r="B50" s="691" t="s">
        <v>20</v>
      </c>
      <c r="C50" s="691"/>
      <c r="D50" s="497" t="s">
        <v>270</v>
      </c>
      <c r="E50" s="499">
        <v>0</v>
      </c>
      <c r="F50" s="261"/>
      <c r="G50" s="253">
        <f>_xlfn.SUMIFS('Sch 6 - Reclassifications'!$H$9:$H$41,'Sch 6 - Reclassifications'!$F$9:$F$41,'Sch 3 - NON-MTS Expense'!$A50,'Sch 6 - Reclassifications'!$G$9:$G$41,3)-_xlfn.SUMIFS('Sch 6 - Reclassifications'!$L$9:$L$41,'Sch 6 - Reclassifications'!$J$9:$J$41,'Sch 3 - NON-MTS Expense'!$A50,'Sch 6 - Reclassifications'!$K$9:$K$41,3)</f>
        <v>0</v>
      </c>
      <c r="H50" s="253">
        <f>_xlfn.SUMIFS('Sch 7 - Adjustments'!$E$9:$E$29,'Sch 7 - Adjustments'!$I$9:$I$29,'Sch 3 - NON-MTS Expense'!$A50,'Sch 7 - Adjustments'!$H$9:$H$29,3)</f>
        <v>0</v>
      </c>
      <c r="I50" s="233">
        <f aca="true" t="shared" si="3" ref="I50:I77">SUM(E50:H50)</f>
        <v>0</v>
      </c>
    </row>
    <row r="51" spans="1:9" ht="15" customHeight="1">
      <c r="A51" s="95">
        <f>+'Sch 1 - Total Expense'!A51</f>
        <v>30</v>
      </c>
      <c r="B51" s="691" t="s">
        <v>21</v>
      </c>
      <c r="C51" s="691"/>
      <c r="D51" s="497" t="s">
        <v>270</v>
      </c>
      <c r="E51" s="499">
        <v>0</v>
      </c>
      <c r="F51" s="261"/>
      <c r="G51" s="253">
        <f>_xlfn.SUMIFS('Sch 6 - Reclassifications'!$H$9:$H$41,'Sch 6 - Reclassifications'!$F$9:$F$41,'Sch 3 - NON-MTS Expense'!$A51,'Sch 6 - Reclassifications'!$G$9:$G$41,3)-_xlfn.SUMIFS('Sch 6 - Reclassifications'!$L$9:$L$41,'Sch 6 - Reclassifications'!$J$9:$J$41,'Sch 3 - NON-MTS Expense'!$A51,'Sch 6 - Reclassifications'!$K$9:$K$41,3)</f>
        <v>0</v>
      </c>
      <c r="H51" s="253">
        <f>_xlfn.SUMIFS('Sch 7 - Adjustments'!$E$9:$E$29,'Sch 7 - Adjustments'!$I$9:$I$29,'Sch 3 - NON-MTS Expense'!$A51,'Sch 7 - Adjustments'!$H$9:$H$29,3)</f>
        <v>0</v>
      </c>
      <c r="I51" s="233">
        <f t="shared" si="3"/>
        <v>0</v>
      </c>
    </row>
    <row r="52" spans="1:9" ht="15" customHeight="1">
      <c r="A52" s="95">
        <f>+'Sch 1 - Total Expense'!A52</f>
        <v>31</v>
      </c>
      <c r="B52" s="691" t="s">
        <v>22</v>
      </c>
      <c r="C52" s="691"/>
      <c r="D52" s="497" t="s">
        <v>270</v>
      </c>
      <c r="E52" s="499">
        <v>0</v>
      </c>
      <c r="F52" s="261"/>
      <c r="G52" s="253">
        <f>_xlfn.SUMIFS('Sch 6 - Reclassifications'!$H$9:$H$41,'Sch 6 - Reclassifications'!$F$9:$F$41,'Sch 3 - NON-MTS Expense'!$A52,'Sch 6 - Reclassifications'!$G$9:$G$41,3)-_xlfn.SUMIFS('Sch 6 - Reclassifications'!$L$9:$L$41,'Sch 6 - Reclassifications'!$J$9:$J$41,'Sch 3 - NON-MTS Expense'!$A52,'Sch 6 - Reclassifications'!$K$9:$K$41,3)</f>
        <v>0</v>
      </c>
      <c r="H52" s="253">
        <f>_xlfn.SUMIFS('Sch 7 - Adjustments'!$E$9:$E$29,'Sch 7 - Adjustments'!$I$9:$I$29,'Sch 3 - NON-MTS Expense'!$A52,'Sch 7 - Adjustments'!$H$9:$H$29,3)</f>
        <v>0</v>
      </c>
      <c r="I52" s="233">
        <f t="shared" si="3"/>
        <v>0</v>
      </c>
    </row>
    <row r="53" spans="1:9" ht="15" customHeight="1">
      <c r="A53" s="95">
        <f>+'Sch 1 - Total Expense'!A53</f>
        <v>32</v>
      </c>
      <c r="B53" s="691" t="s">
        <v>23</v>
      </c>
      <c r="C53" s="691"/>
      <c r="D53" s="497" t="s">
        <v>270</v>
      </c>
      <c r="E53" s="499">
        <v>0</v>
      </c>
      <c r="F53" s="261"/>
      <c r="G53" s="253">
        <f>_xlfn.SUMIFS('Sch 6 - Reclassifications'!$H$9:$H$41,'Sch 6 - Reclassifications'!$F$9:$F$41,'Sch 3 - NON-MTS Expense'!$A53,'Sch 6 - Reclassifications'!$G$9:$G$41,3)-_xlfn.SUMIFS('Sch 6 - Reclassifications'!$L$9:$L$41,'Sch 6 - Reclassifications'!$J$9:$J$41,'Sch 3 - NON-MTS Expense'!$A53,'Sch 6 - Reclassifications'!$K$9:$K$41,3)</f>
        <v>0</v>
      </c>
      <c r="H53" s="253">
        <f>_xlfn.SUMIFS('Sch 7 - Adjustments'!$E$9:$E$29,'Sch 7 - Adjustments'!$I$9:$I$29,'Sch 3 - NON-MTS Expense'!$A53,'Sch 7 - Adjustments'!$H$9:$H$29,3)</f>
        <v>0</v>
      </c>
      <c r="I53" s="233">
        <f t="shared" si="3"/>
        <v>0</v>
      </c>
    </row>
    <row r="54" spans="1:9" ht="15" customHeight="1">
      <c r="A54" s="95">
        <f>+'Sch 1 - Total Expense'!A54</f>
        <v>33</v>
      </c>
      <c r="B54" s="668" t="s">
        <v>24</v>
      </c>
      <c r="C54" s="669"/>
      <c r="D54" s="497" t="s">
        <v>270</v>
      </c>
      <c r="E54" s="499">
        <v>0</v>
      </c>
      <c r="F54" s="261"/>
      <c r="G54" s="253">
        <f>_xlfn.SUMIFS('Sch 6 - Reclassifications'!$H$9:$H$41,'Sch 6 - Reclassifications'!$F$9:$F$41,'Sch 3 - NON-MTS Expense'!$A54,'Sch 6 - Reclassifications'!$G$9:$G$41,3)-_xlfn.SUMIFS('Sch 6 - Reclassifications'!$L$9:$L$41,'Sch 6 - Reclassifications'!$J$9:$J$41,'Sch 3 - NON-MTS Expense'!$A54,'Sch 6 - Reclassifications'!$K$9:$K$41,3)</f>
        <v>0</v>
      </c>
      <c r="H54" s="253">
        <f>_xlfn.SUMIFS('Sch 7 - Adjustments'!$E$9:$E$29,'Sch 7 - Adjustments'!$I$9:$I$29,'Sch 3 - NON-MTS Expense'!$A54,'Sch 7 - Adjustments'!$H$9:$H$29,3)</f>
        <v>0</v>
      </c>
      <c r="I54" s="233">
        <f>SUM(E54:H54)</f>
        <v>0</v>
      </c>
    </row>
    <row r="55" spans="1:9" ht="15" customHeight="1">
      <c r="A55" s="95">
        <f>+'Sch 1 - Total Expense'!A55</f>
        <v>34</v>
      </c>
      <c r="B55" s="691" t="s">
        <v>25</v>
      </c>
      <c r="C55" s="691"/>
      <c r="D55" s="497" t="s">
        <v>270</v>
      </c>
      <c r="E55" s="499">
        <v>0</v>
      </c>
      <c r="F55" s="261"/>
      <c r="G55" s="253">
        <f>_xlfn.SUMIFS('Sch 6 - Reclassifications'!$H$9:$H$41,'Sch 6 - Reclassifications'!$F$9:$F$41,'Sch 3 - NON-MTS Expense'!$A55,'Sch 6 - Reclassifications'!$G$9:$G$41,3)-_xlfn.SUMIFS('Sch 6 - Reclassifications'!$L$9:$L$41,'Sch 6 - Reclassifications'!$J$9:$J$41,'Sch 3 - NON-MTS Expense'!$A55,'Sch 6 - Reclassifications'!$K$9:$K$41,3)</f>
        <v>0</v>
      </c>
      <c r="H55" s="253">
        <f>_xlfn.SUMIFS('Sch 7 - Adjustments'!$E$9:$E$29,'Sch 7 - Adjustments'!$I$9:$I$29,'Sch 3 - NON-MTS Expense'!$A55,'Sch 7 - Adjustments'!$H$9:$H$29,3)</f>
        <v>0</v>
      </c>
      <c r="I55" s="233">
        <f>SUM(E55:H55)</f>
        <v>0</v>
      </c>
    </row>
    <row r="56" spans="1:9" ht="15" customHeight="1">
      <c r="A56" s="95">
        <f>+'Sch 1 - Total Expense'!A56</f>
        <v>35</v>
      </c>
      <c r="B56" s="691" t="s">
        <v>26</v>
      </c>
      <c r="C56" s="691"/>
      <c r="D56" s="497" t="s">
        <v>270</v>
      </c>
      <c r="E56" s="499">
        <v>0</v>
      </c>
      <c r="F56" s="261"/>
      <c r="G56" s="253">
        <f>_xlfn.SUMIFS('Sch 6 - Reclassifications'!$H$9:$H$41,'Sch 6 - Reclassifications'!$F$9:$F$41,'Sch 3 - NON-MTS Expense'!$A56,'Sch 6 - Reclassifications'!$G$9:$G$41,3)-_xlfn.SUMIFS('Sch 6 - Reclassifications'!$L$9:$L$41,'Sch 6 - Reclassifications'!$J$9:$J$41,'Sch 3 - NON-MTS Expense'!$A56,'Sch 6 - Reclassifications'!$K$9:$K$41,3)</f>
        <v>0</v>
      </c>
      <c r="H56" s="253">
        <f>_xlfn.SUMIFS('Sch 7 - Adjustments'!$E$9:$E$29,'Sch 7 - Adjustments'!$I$9:$I$29,'Sch 3 - NON-MTS Expense'!$A56,'Sch 7 - Adjustments'!$H$9:$H$29,3)</f>
        <v>0</v>
      </c>
      <c r="I56" s="233">
        <f t="shared" si="3"/>
        <v>0</v>
      </c>
    </row>
    <row r="57" spans="1:9" ht="15" customHeight="1">
      <c r="A57" s="95">
        <f>+'Sch 1 - Total Expense'!A57</f>
        <v>36</v>
      </c>
      <c r="B57" s="691" t="s">
        <v>27</v>
      </c>
      <c r="C57" s="691"/>
      <c r="D57" s="497" t="s">
        <v>270</v>
      </c>
      <c r="E57" s="499">
        <v>0</v>
      </c>
      <c r="F57" s="261"/>
      <c r="G57" s="253">
        <f>_xlfn.SUMIFS('Sch 6 - Reclassifications'!$H$9:$H$41,'Sch 6 - Reclassifications'!$F$9:$F$41,'Sch 3 - NON-MTS Expense'!$A57,'Sch 6 - Reclassifications'!$G$9:$G$41,3)-_xlfn.SUMIFS('Sch 6 - Reclassifications'!$L$9:$L$41,'Sch 6 - Reclassifications'!$J$9:$J$41,'Sch 3 - NON-MTS Expense'!$A57,'Sch 6 - Reclassifications'!$K$9:$K$41,3)</f>
        <v>0</v>
      </c>
      <c r="H57" s="253">
        <f>_xlfn.SUMIFS('Sch 7 - Adjustments'!$E$9:$E$29,'Sch 7 - Adjustments'!$I$9:$I$29,'Sch 3 - NON-MTS Expense'!$A57,'Sch 7 - Adjustments'!$H$9:$H$29,3)</f>
        <v>0</v>
      </c>
      <c r="I57" s="233">
        <f>SUM(E57:H57)</f>
        <v>0</v>
      </c>
    </row>
    <row r="58" spans="1:9" ht="15" customHeight="1">
      <c r="A58" s="95">
        <f>+'Sch 1 - Total Expense'!A58</f>
        <v>37</v>
      </c>
      <c r="B58" s="691" t="s">
        <v>28</v>
      </c>
      <c r="C58" s="691"/>
      <c r="D58" s="497" t="s">
        <v>270</v>
      </c>
      <c r="E58" s="499">
        <v>0</v>
      </c>
      <c r="F58" s="261"/>
      <c r="G58" s="253">
        <f>_xlfn.SUMIFS('Sch 6 - Reclassifications'!$H$9:$H$41,'Sch 6 - Reclassifications'!$F$9:$F$41,'Sch 3 - NON-MTS Expense'!$A58,'Sch 6 - Reclassifications'!$G$9:$G$41,3)-_xlfn.SUMIFS('Sch 6 - Reclassifications'!$L$9:$L$41,'Sch 6 - Reclassifications'!$J$9:$J$41,'Sch 3 - NON-MTS Expense'!$A58,'Sch 6 - Reclassifications'!$K$9:$K$41,3)</f>
        <v>0</v>
      </c>
      <c r="H58" s="253">
        <f>_xlfn.SUMIFS('Sch 7 - Adjustments'!$E$9:$E$29,'Sch 7 - Adjustments'!$I$9:$I$29,'Sch 3 - NON-MTS Expense'!$A58,'Sch 7 - Adjustments'!$H$9:$H$29,3)</f>
        <v>0</v>
      </c>
      <c r="I58" s="233">
        <f t="shared" si="3"/>
        <v>0</v>
      </c>
    </row>
    <row r="59" spans="1:9" ht="15" customHeight="1">
      <c r="A59" s="95">
        <f>+'Sch 1 - Total Expense'!A59</f>
        <v>38</v>
      </c>
      <c r="B59" s="691" t="s">
        <v>29</v>
      </c>
      <c r="C59" s="691"/>
      <c r="D59" s="497" t="s">
        <v>270</v>
      </c>
      <c r="E59" s="499">
        <v>0</v>
      </c>
      <c r="F59" s="261"/>
      <c r="G59" s="253">
        <f>_xlfn.SUMIFS('Sch 6 - Reclassifications'!$H$9:$H$41,'Sch 6 - Reclassifications'!$F$9:$F$41,'Sch 3 - NON-MTS Expense'!$A59,'Sch 6 - Reclassifications'!$G$9:$G$41,3)-_xlfn.SUMIFS('Sch 6 - Reclassifications'!$L$9:$L$41,'Sch 6 - Reclassifications'!$J$9:$J$41,'Sch 3 - NON-MTS Expense'!$A59,'Sch 6 - Reclassifications'!$K$9:$K$41,3)</f>
        <v>0</v>
      </c>
      <c r="H59" s="253">
        <f>_xlfn.SUMIFS('Sch 7 - Adjustments'!$E$9:$E$29,'Sch 7 - Adjustments'!$I$9:$I$29,'Sch 3 - NON-MTS Expense'!$A59,'Sch 7 - Adjustments'!$H$9:$H$29,3)</f>
        <v>0</v>
      </c>
      <c r="I59" s="233">
        <f t="shared" si="3"/>
        <v>0</v>
      </c>
    </row>
    <row r="60" spans="1:9" ht="15" customHeight="1">
      <c r="A60" s="95">
        <f>+'Sch 1 - Total Expense'!A60</f>
        <v>39</v>
      </c>
      <c r="B60" s="691" t="s">
        <v>30</v>
      </c>
      <c r="C60" s="691"/>
      <c r="D60" s="497" t="s">
        <v>270</v>
      </c>
      <c r="E60" s="499">
        <v>0</v>
      </c>
      <c r="F60" s="261"/>
      <c r="G60" s="253">
        <f>_xlfn.SUMIFS('Sch 6 - Reclassifications'!$H$9:$H$41,'Sch 6 - Reclassifications'!$F$9:$F$41,'Sch 3 - NON-MTS Expense'!$A60,'Sch 6 - Reclassifications'!$G$9:$G$41,3)-_xlfn.SUMIFS('Sch 6 - Reclassifications'!$L$9:$L$41,'Sch 6 - Reclassifications'!$J$9:$J$41,'Sch 3 - NON-MTS Expense'!$A60,'Sch 6 - Reclassifications'!$K$9:$K$41,3)</f>
        <v>0</v>
      </c>
      <c r="H60" s="253">
        <f>_xlfn.SUMIFS('Sch 7 - Adjustments'!$E$9:$E$29,'Sch 7 - Adjustments'!$I$9:$I$29,'Sch 3 - NON-MTS Expense'!$A60,'Sch 7 - Adjustments'!$H$9:$H$29,3)</f>
        <v>0</v>
      </c>
      <c r="I60" s="233">
        <f t="shared" si="3"/>
        <v>0</v>
      </c>
    </row>
    <row r="61" spans="1:9" ht="15" customHeight="1">
      <c r="A61" s="95">
        <f>+'Sch 1 - Total Expense'!A61</f>
        <v>40</v>
      </c>
      <c r="B61" s="691" t="s">
        <v>31</v>
      </c>
      <c r="C61" s="691"/>
      <c r="D61" s="497" t="s">
        <v>270</v>
      </c>
      <c r="E61" s="499">
        <v>0</v>
      </c>
      <c r="F61" s="261"/>
      <c r="G61" s="253">
        <f>_xlfn.SUMIFS('Sch 6 - Reclassifications'!$H$9:$H$41,'Sch 6 - Reclassifications'!$F$9:$F$41,'Sch 3 - NON-MTS Expense'!$A61,'Sch 6 - Reclassifications'!$G$9:$G$41,3)-_xlfn.SUMIFS('Sch 6 - Reclassifications'!$L$9:$L$41,'Sch 6 - Reclassifications'!$J$9:$J$41,'Sch 3 - NON-MTS Expense'!$A61,'Sch 6 - Reclassifications'!$K$9:$K$41,3)</f>
        <v>0</v>
      </c>
      <c r="H61" s="253">
        <f>_xlfn.SUMIFS('Sch 7 - Adjustments'!$E$9:$E$29,'Sch 7 - Adjustments'!$I$9:$I$29,'Sch 3 - NON-MTS Expense'!$A61,'Sch 7 - Adjustments'!$H$9:$H$29,3)</f>
        <v>0</v>
      </c>
      <c r="I61" s="233">
        <f t="shared" si="3"/>
        <v>0</v>
      </c>
    </row>
    <row r="62" spans="1:9" ht="15" customHeight="1">
      <c r="A62" s="95">
        <f>+'Sch 1 - Total Expense'!A62</f>
        <v>41</v>
      </c>
      <c r="B62" s="691" t="s">
        <v>32</v>
      </c>
      <c r="C62" s="691"/>
      <c r="D62" s="497" t="s">
        <v>270</v>
      </c>
      <c r="E62" s="499">
        <v>0</v>
      </c>
      <c r="F62" s="261"/>
      <c r="G62" s="253">
        <f>_xlfn.SUMIFS('Sch 6 - Reclassifications'!$H$9:$H$41,'Sch 6 - Reclassifications'!$F$9:$F$41,'Sch 3 - NON-MTS Expense'!$A62,'Sch 6 - Reclassifications'!$G$9:$G$41,3)-_xlfn.SUMIFS('Sch 6 - Reclassifications'!$L$9:$L$41,'Sch 6 - Reclassifications'!$J$9:$J$41,'Sch 3 - NON-MTS Expense'!$A62,'Sch 6 - Reclassifications'!$K$9:$K$41,3)</f>
        <v>0</v>
      </c>
      <c r="H62" s="253">
        <f>_xlfn.SUMIFS('Sch 7 - Adjustments'!$E$9:$E$29,'Sch 7 - Adjustments'!$I$9:$I$29,'Sch 3 - NON-MTS Expense'!$A62,'Sch 7 - Adjustments'!$H$9:$H$29,3)</f>
        <v>0</v>
      </c>
      <c r="I62" s="233">
        <f t="shared" si="3"/>
        <v>0</v>
      </c>
    </row>
    <row r="63" spans="1:9" ht="15" customHeight="1">
      <c r="A63" s="95">
        <f>+'Sch 1 - Total Expense'!A63</f>
        <v>42</v>
      </c>
      <c r="B63" s="691" t="s">
        <v>33</v>
      </c>
      <c r="C63" s="691"/>
      <c r="D63" s="497" t="s">
        <v>270</v>
      </c>
      <c r="E63" s="499">
        <v>0</v>
      </c>
      <c r="F63" s="261"/>
      <c r="G63" s="253">
        <f>_xlfn.SUMIFS('Sch 6 - Reclassifications'!$H$9:$H$41,'Sch 6 - Reclassifications'!$F$9:$F$41,'Sch 3 - NON-MTS Expense'!$A63,'Sch 6 - Reclassifications'!$G$9:$G$41,3)-_xlfn.SUMIFS('Sch 6 - Reclassifications'!$L$9:$L$41,'Sch 6 - Reclassifications'!$J$9:$J$41,'Sch 3 - NON-MTS Expense'!$A63,'Sch 6 - Reclassifications'!$K$9:$K$41,3)</f>
        <v>0</v>
      </c>
      <c r="H63" s="253">
        <f>_xlfn.SUMIFS('Sch 7 - Adjustments'!$E$9:$E$29,'Sch 7 - Adjustments'!$I$9:$I$29,'Sch 3 - NON-MTS Expense'!$A63,'Sch 7 - Adjustments'!$H$9:$H$29,3)</f>
        <v>0</v>
      </c>
      <c r="I63" s="233">
        <f t="shared" si="3"/>
        <v>0</v>
      </c>
    </row>
    <row r="64" spans="1:9" ht="15" customHeight="1">
      <c r="A64" s="95">
        <f>+'Sch 1 - Total Expense'!A64</f>
        <v>43</v>
      </c>
      <c r="B64" s="691" t="s">
        <v>34</v>
      </c>
      <c r="C64" s="691"/>
      <c r="D64" s="497" t="s">
        <v>270</v>
      </c>
      <c r="E64" s="499">
        <v>0</v>
      </c>
      <c r="F64" s="261"/>
      <c r="G64" s="253">
        <f>_xlfn.SUMIFS('Sch 6 - Reclassifications'!$H$9:$H$41,'Sch 6 - Reclassifications'!$F$9:$F$41,'Sch 3 - NON-MTS Expense'!$A64,'Sch 6 - Reclassifications'!$G$9:$G$41,3)-_xlfn.SUMIFS('Sch 6 - Reclassifications'!$L$9:$L$41,'Sch 6 - Reclassifications'!$J$9:$J$41,'Sch 3 - NON-MTS Expense'!$A64,'Sch 6 - Reclassifications'!$K$9:$K$41,3)</f>
        <v>0</v>
      </c>
      <c r="H64" s="253">
        <f>_xlfn.SUMIFS('Sch 7 - Adjustments'!$E$9:$E$29,'Sch 7 - Adjustments'!$I$9:$I$29,'Sch 3 - NON-MTS Expense'!$A64,'Sch 7 - Adjustments'!$H$9:$H$29,3)</f>
        <v>0</v>
      </c>
      <c r="I64" s="233">
        <f t="shared" si="3"/>
        <v>0</v>
      </c>
    </row>
    <row r="65" spans="1:9" ht="15" customHeight="1">
      <c r="A65" s="95">
        <f>+'Sch 1 - Total Expense'!A65</f>
        <v>44</v>
      </c>
      <c r="B65" s="691" t="s">
        <v>35</v>
      </c>
      <c r="C65" s="691"/>
      <c r="D65" s="497" t="s">
        <v>270</v>
      </c>
      <c r="E65" s="499">
        <v>0</v>
      </c>
      <c r="F65" s="261"/>
      <c r="G65" s="253">
        <f>_xlfn.SUMIFS('Sch 6 - Reclassifications'!$H$9:$H$41,'Sch 6 - Reclassifications'!$F$9:$F$41,'Sch 3 - NON-MTS Expense'!$A65,'Sch 6 - Reclassifications'!$G$9:$G$41,3)-_xlfn.SUMIFS('Sch 6 - Reclassifications'!$L$9:$L$41,'Sch 6 - Reclassifications'!$J$9:$J$41,'Sch 3 - NON-MTS Expense'!$A65,'Sch 6 - Reclassifications'!$K$9:$K$41,3)</f>
        <v>0</v>
      </c>
      <c r="H65" s="253">
        <f>_xlfn.SUMIFS('Sch 7 - Adjustments'!$E$9:$E$29,'Sch 7 - Adjustments'!$I$9:$I$29,'Sch 3 - NON-MTS Expense'!$A65,'Sch 7 - Adjustments'!$H$9:$H$29,3)</f>
        <v>0</v>
      </c>
      <c r="I65" s="233">
        <f t="shared" si="3"/>
        <v>0</v>
      </c>
    </row>
    <row r="66" spans="1:9" ht="15" customHeight="1">
      <c r="A66" s="95">
        <f>+'Sch 1 - Total Expense'!A66</f>
        <v>45</v>
      </c>
      <c r="B66" s="691" t="s">
        <v>36</v>
      </c>
      <c r="C66" s="691"/>
      <c r="D66" s="497" t="s">
        <v>270</v>
      </c>
      <c r="E66" s="499">
        <v>0</v>
      </c>
      <c r="F66" s="261"/>
      <c r="G66" s="253">
        <f>_xlfn.SUMIFS('Sch 6 - Reclassifications'!$H$9:$H$41,'Sch 6 - Reclassifications'!$F$9:$F$41,'Sch 3 - NON-MTS Expense'!$A66,'Sch 6 - Reclassifications'!$G$9:$G$41,3)-_xlfn.SUMIFS('Sch 6 - Reclassifications'!$L$9:$L$41,'Sch 6 - Reclassifications'!$J$9:$J$41,'Sch 3 - NON-MTS Expense'!$A66,'Sch 6 - Reclassifications'!$K$9:$K$41,3)</f>
        <v>0</v>
      </c>
      <c r="H66" s="253">
        <f>_xlfn.SUMIFS('Sch 7 - Adjustments'!$E$9:$E$29,'Sch 7 - Adjustments'!$I$9:$I$29,'Sch 3 - NON-MTS Expense'!$A66,'Sch 7 - Adjustments'!$H$9:$H$29,3)</f>
        <v>0</v>
      </c>
      <c r="I66" s="233">
        <f t="shared" si="3"/>
        <v>0</v>
      </c>
    </row>
    <row r="67" spans="1:9" ht="15" customHeight="1">
      <c r="A67" s="95">
        <f>+'Sch 1 - Total Expense'!A67</f>
        <v>46</v>
      </c>
      <c r="B67" s="691" t="s">
        <v>37</v>
      </c>
      <c r="C67" s="691"/>
      <c r="D67" s="497" t="s">
        <v>270</v>
      </c>
      <c r="E67" s="499">
        <v>0</v>
      </c>
      <c r="F67" s="261"/>
      <c r="G67" s="253">
        <f>_xlfn.SUMIFS('Sch 6 - Reclassifications'!$H$9:$H$41,'Sch 6 - Reclassifications'!$F$9:$F$41,'Sch 3 - NON-MTS Expense'!$A67,'Sch 6 - Reclassifications'!$G$9:$G$41,3)-_xlfn.SUMIFS('Sch 6 - Reclassifications'!$L$9:$L$41,'Sch 6 - Reclassifications'!$J$9:$J$41,'Sch 3 - NON-MTS Expense'!$A67,'Sch 6 - Reclassifications'!$K$9:$K$41,3)</f>
        <v>0</v>
      </c>
      <c r="H67" s="253">
        <f>_xlfn.SUMIFS('Sch 7 - Adjustments'!$E$9:$E$29,'Sch 7 - Adjustments'!$I$9:$I$29,'Sch 3 - NON-MTS Expense'!$A67,'Sch 7 - Adjustments'!$H$9:$H$29,3)</f>
        <v>0</v>
      </c>
      <c r="I67" s="233">
        <f t="shared" si="3"/>
        <v>0</v>
      </c>
    </row>
    <row r="68" spans="1:9" ht="15" customHeight="1">
      <c r="A68" s="95">
        <f>+'Sch 1 - Total Expense'!A68</f>
        <v>47</v>
      </c>
      <c r="B68" s="691" t="s">
        <v>38</v>
      </c>
      <c r="C68" s="691"/>
      <c r="D68" s="497" t="s">
        <v>270</v>
      </c>
      <c r="E68" s="499">
        <v>0</v>
      </c>
      <c r="F68" s="261"/>
      <c r="G68" s="253">
        <f>_xlfn.SUMIFS('Sch 6 - Reclassifications'!$H$9:$H$41,'Sch 6 - Reclassifications'!$F$9:$F$41,'Sch 3 - NON-MTS Expense'!$A68,'Sch 6 - Reclassifications'!$G$9:$G$41,3)-_xlfn.SUMIFS('Sch 6 - Reclassifications'!$L$9:$L$41,'Sch 6 - Reclassifications'!$J$9:$J$41,'Sch 3 - NON-MTS Expense'!$A68,'Sch 6 - Reclassifications'!$K$9:$K$41,3)</f>
        <v>0</v>
      </c>
      <c r="H68" s="253">
        <f>_xlfn.SUMIFS('Sch 7 - Adjustments'!$E$9:$E$29,'Sch 7 - Adjustments'!$I$9:$I$29,'Sch 3 - NON-MTS Expense'!$A68,'Sch 7 - Adjustments'!$H$9:$H$29,3)</f>
        <v>0</v>
      </c>
      <c r="I68" s="233">
        <f t="shared" si="3"/>
        <v>0</v>
      </c>
    </row>
    <row r="69" spans="1:9" ht="15" customHeight="1">
      <c r="A69" s="95">
        <f>+'Sch 1 - Total Expense'!A69</f>
        <v>48</v>
      </c>
      <c r="B69" s="691" t="s">
        <v>39</v>
      </c>
      <c r="C69" s="691"/>
      <c r="D69" s="497" t="s">
        <v>270</v>
      </c>
      <c r="E69" s="499">
        <v>0</v>
      </c>
      <c r="F69" s="261"/>
      <c r="G69" s="253">
        <f>_xlfn.SUMIFS('Sch 6 - Reclassifications'!$H$9:$H$41,'Sch 6 - Reclassifications'!$F$9:$F$41,'Sch 3 - NON-MTS Expense'!$A69,'Sch 6 - Reclassifications'!$G$9:$G$41,3)-_xlfn.SUMIFS('Sch 6 - Reclassifications'!$L$9:$L$41,'Sch 6 - Reclassifications'!$J$9:$J$41,'Sch 3 - NON-MTS Expense'!$A69,'Sch 6 - Reclassifications'!$K$9:$K$41,3)</f>
        <v>0</v>
      </c>
      <c r="H69" s="253">
        <f>_xlfn.SUMIFS('Sch 7 - Adjustments'!$E$9:$E$29,'Sch 7 - Adjustments'!$I$9:$I$29,'Sch 3 - NON-MTS Expense'!$A69,'Sch 7 - Adjustments'!$H$9:$H$29,3)</f>
        <v>0</v>
      </c>
      <c r="I69" s="233">
        <f t="shared" si="3"/>
        <v>0</v>
      </c>
    </row>
    <row r="70" spans="1:9" ht="15" customHeight="1">
      <c r="A70" s="95">
        <f>+'Sch 1 - Total Expense'!A70</f>
        <v>49</v>
      </c>
      <c r="B70" s="691" t="s">
        <v>40</v>
      </c>
      <c r="C70" s="691"/>
      <c r="D70" s="497" t="s">
        <v>270</v>
      </c>
      <c r="E70" s="499">
        <v>0</v>
      </c>
      <c r="F70" s="261"/>
      <c r="G70" s="253">
        <f>_xlfn.SUMIFS('Sch 6 - Reclassifications'!$H$9:$H$41,'Sch 6 - Reclassifications'!$F$9:$F$41,'Sch 3 - NON-MTS Expense'!$A70,'Sch 6 - Reclassifications'!$G$9:$G$41,3)-_xlfn.SUMIFS('Sch 6 - Reclassifications'!$L$9:$L$41,'Sch 6 - Reclassifications'!$J$9:$J$41,'Sch 3 - NON-MTS Expense'!$A70,'Sch 6 - Reclassifications'!$K$9:$K$41,3)</f>
        <v>0</v>
      </c>
      <c r="H70" s="253">
        <f>_xlfn.SUMIFS('Sch 7 - Adjustments'!$E$9:$E$29,'Sch 7 - Adjustments'!$I$9:$I$29,'Sch 3 - NON-MTS Expense'!$A70,'Sch 7 - Adjustments'!$H$9:$H$29,3)</f>
        <v>0</v>
      </c>
      <c r="I70" s="233">
        <f t="shared" si="3"/>
        <v>0</v>
      </c>
    </row>
    <row r="71" spans="1:9" ht="15" customHeight="1">
      <c r="A71" s="95">
        <f>+'Sch 1 - Total Expense'!A71</f>
        <v>50</v>
      </c>
      <c r="B71" s="691" t="s">
        <v>41</v>
      </c>
      <c r="C71" s="691"/>
      <c r="D71" s="497" t="s">
        <v>270</v>
      </c>
      <c r="E71" s="499">
        <v>0</v>
      </c>
      <c r="F71" s="261"/>
      <c r="G71" s="253">
        <f>_xlfn.SUMIFS('Sch 6 - Reclassifications'!$H$9:$H$41,'Sch 6 - Reclassifications'!$F$9:$F$41,'Sch 3 - NON-MTS Expense'!$A71,'Sch 6 - Reclassifications'!$G$9:$G$41,3)-_xlfn.SUMIFS('Sch 6 - Reclassifications'!$L$9:$L$41,'Sch 6 - Reclassifications'!$J$9:$J$41,'Sch 3 - NON-MTS Expense'!$A71,'Sch 6 - Reclassifications'!$K$9:$K$41,3)</f>
        <v>0</v>
      </c>
      <c r="H71" s="253">
        <f>_xlfn.SUMIFS('Sch 7 - Adjustments'!$E$9:$E$29,'Sch 7 - Adjustments'!$I$9:$I$29,'Sch 3 - NON-MTS Expense'!$A71,'Sch 7 - Adjustments'!$H$9:$H$29,3)</f>
        <v>0</v>
      </c>
      <c r="I71" s="233">
        <f t="shared" si="3"/>
        <v>0</v>
      </c>
    </row>
    <row r="72" spans="1:9" ht="15" customHeight="1">
      <c r="A72" s="95">
        <f>+'Sch 1 - Total Expense'!A72</f>
        <v>51</v>
      </c>
      <c r="B72" s="691" t="s">
        <v>42</v>
      </c>
      <c r="C72" s="691"/>
      <c r="D72" s="497" t="s">
        <v>270</v>
      </c>
      <c r="E72" s="499">
        <v>0</v>
      </c>
      <c r="F72" s="261"/>
      <c r="G72" s="253">
        <f>_xlfn.SUMIFS('Sch 6 - Reclassifications'!$H$9:$H$41,'Sch 6 - Reclassifications'!$F$9:$F$41,'Sch 3 - NON-MTS Expense'!$A72,'Sch 6 - Reclassifications'!$G$9:$G$41,3)-_xlfn.SUMIFS('Sch 6 - Reclassifications'!$L$9:$L$41,'Sch 6 - Reclassifications'!$J$9:$J$41,'Sch 3 - NON-MTS Expense'!$A72,'Sch 6 - Reclassifications'!$K$9:$K$41,3)</f>
        <v>0</v>
      </c>
      <c r="H72" s="253">
        <f>_xlfn.SUMIFS('Sch 7 - Adjustments'!$E$9:$E$29,'Sch 7 - Adjustments'!$I$9:$I$29,'Sch 3 - NON-MTS Expense'!$A72,'Sch 7 - Adjustments'!$H$9:$H$29,3)</f>
        <v>0</v>
      </c>
      <c r="I72" s="233">
        <f t="shared" si="3"/>
        <v>0</v>
      </c>
    </row>
    <row r="73" spans="1:9" ht="15" customHeight="1">
      <c r="A73" s="95">
        <f>+'Sch 1 - Total Expense'!A73</f>
        <v>52</v>
      </c>
      <c r="B73" s="691" t="s">
        <v>152</v>
      </c>
      <c r="C73" s="691"/>
      <c r="D73" s="497" t="s">
        <v>270</v>
      </c>
      <c r="E73" s="499">
        <v>0</v>
      </c>
      <c r="F73" s="261"/>
      <c r="G73" s="253">
        <f>_xlfn.SUMIFS('Sch 6 - Reclassifications'!$H$9:$H$41,'Sch 6 - Reclassifications'!$F$9:$F$41,'Sch 3 - NON-MTS Expense'!$A73,'Sch 6 - Reclassifications'!$G$9:$G$41,3)-_xlfn.SUMIFS('Sch 6 - Reclassifications'!$L$9:$L$41,'Sch 6 - Reclassifications'!$J$9:$J$41,'Sch 3 - NON-MTS Expense'!$A73,'Sch 6 - Reclassifications'!$K$9:$K$41,3)</f>
        <v>0</v>
      </c>
      <c r="H73" s="253">
        <f>_xlfn.SUMIFS('Sch 7 - Adjustments'!$E$9:$E$29,'Sch 7 - Adjustments'!$I$9:$I$29,'Sch 3 - NON-MTS Expense'!$A73,'Sch 7 - Adjustments'!$H$9:$H$29,3)</f>
        <v>0</v>
      </c>
      <c r="I73" s="233">
        <f t="shared" si="3"/>
        <v>0</v>
      </c>
    </row>
    <row r="74" spans="1:9" ht="15" customHeight="1">
      <c r="A74" s="95">
        <f>+'Sch 1 - Total Expense'!A74</f>
        <v>53</v>
      </c>
      <c r="B74" s="691" t="s">
        <v>208</v>
      </c>
      <c r="C74" s="691"/>
      <c r="D74" s="497" t="s">
        <v>270</v>
      </c>
      <c r="E74" s="499">
        <v>0</v>
      </c>
      <c r="F74" s="261"/>
      <c r="G74" s="253">
        <f>_xlfn.SUMIFS('Sch 6 - Reclassifications'!$H$9:$H$41,'Sch 6 - Reclassifications'!$F$9:$F$41,'Sch 3 - NON-MTS Expense'!$A74,'Sch 6 - Reclassifications'!$G$9:$G$41,3)-_xlfn.SUMIFS('Sch 6 - Reclassifications'!$L$9:$L$41,'Sch 6 - Reclassifications'!$J$9:$J$41,'Sch 3 - NON-MTS Expense'!$A74,'Sch 6 - Reclassifications'!$K$9:$K$41,3)</f>
        <v>0</v>
      </c>
      <c r="H74" s="253">
        <f>_xlfn.SUMIFS('Sch 7 - Adjustments'!$E$9:$E$29,'Sch 7 - Adjustments'!$I$9:$I$29,'Sch 3 - NON-MTS Expense'!$A74,'Sch 7 - Adjustments'!$H$9:$H$29,3)</f>
        <v>0</v>
      </c>
      <c r="I74" s="233">
        <f t="shared" si="3"/>
        <v>0</v>
      </c>
    </row>
    <row r="75" spans="1:9" ht="15" customHeight="1">
      <c r="A75" s="95">
        <f>+'Sch 1 - Total Expense'!A75</f>
        <v>54</v>
      </c>
      <c r="B75" s="691" t="s">
        <v>207</v>
      </c>
      <c r="C75" s="691"/>
      <c r="D75" s="497" t="s">
        <v>270</v>
      </c>
      <c r="E75" s="499">
        <v>0</v>
      </c>
      <c r="F75" s="261"/>
      <c r="G75" s="253">
        <f>_xlfn.SUMIFS('Sch 6 - Reclassifications'!$H$9:$H$41,'Sch 6 - Reclassifications'!$F$9:$F$41,'Sch 3 - NON-MTS Expense'!$A75,'Sch 6 - Reclassifications'!$G$9:$G$41,3)-_xlfn.SUMIFS('Sch 6 - Reclassifications'!$L$9:$L$41,'Sch 6 - Reclassifications'!$J$9:$J$41,'Sch 3 - NON-MTS Expense'!$A75,'Sch 6 - Reclassifications'!$K$9:$K$41,3)</f>
        <v>0</v>
      </c>
      <c r="H75" s="253">
        <f>_xlfn.SUMIFS('Sch 7 - Adjustments'!$E$9:$E$29,'Sch 7 - Adjustments'!$I$9:$I$29,'Sch 3 - NON-MTS Expense'!$A75,'Sch 7 - Adjustments'!$H$9:$H$29,3)</f>
        <v>0</v>
      </c>
      <c r="I75" s="233">
        <f t="shared" si="3"/>
        <v>0</v>
      </c>
    </row>
    <row r="76" spans="1:9" ht="15" customHeight="1">
      <c r="A76" s="95">
        <f>+'Sch 1 - Total Expense'!A76</f>
        <v>55</v>
      </c>
      <c r="B76" s="688" t="s">
        <v>271</v>
      </c>
      <c r="C76" s="688"/>
      <c r="D76" s="497" t="s">
        <v>270</v>
      </c>
      <c r="E76" s="499">
        <v>0</v>
      </c>
      <c r="F76" s="261"/>
      <c r="G76" s="253">
        <f>_xlfn.SUMIFS('Sch 6 - Reclassifications'!$H$9:$H$41,'Sch 6 - Reclassifications'!$F$9:$F$41,'Sch 3 - NON-MTS Expense'!$A76,'Sch 6 - Reclassifications'!$G$9:$G$41,3)-_xlfn.SUMIFS('Sch 6 - Reclassifications'!$L$9:$L$41,'Sch 6 - Reclassifications'!$J$9:$J$41,'Sch 3 - NON-MTS Expense'!$A76,'Sch 6 - Reclassifications'!$K$9:$K$41,3)</f>
        <v>0</v>
      </c>
      <c r="H76" s="253">
        <f>_xlfn.SUMIFS('Sch 7 - Adjustments'!$E$9:$E$29,'Sch 7 - Adjustments'!$I$9:$I$29,'Sch 3 - NON-MTS Expense'!$A76,'Sch 7 - Adjustments'!$H$9:$H$29,3)</f>
        <v>0</v>
      </c>
      <c r="I76" s="233">
        <f>SUM(E76:H76)</f>
        <v>0</v>
      </c>
    </row>
    <row r="77" spans="1:9" ht="15" customHeight="1">
      <c r="A77" s="95">
        <f>+'Sch 1 - Total Expense'!A77</f>
        <v>56</v>
      </c>
      <c r="B77" s="688" t="s">
        <v>271</v>
      </c>
      <c r="C77" s="688"/>
      <c r="D77" s="497" t="s">
        <v>270</v>
      </c>
      <c r="E77" s="499">
        <v>0</v>
      </c>
      <c r="F77" s="261"/>
      <c r="G77" s="253">
        <f>_xlfn.SUMIFS('Sch 6 - Reclassifications'!$H$9:$H$41,'Sch 6 - Reclassifications'!$F$9:$F$41,'Sch 3 - NON-MTS Expense'!$A77,'Sch 6 - Reclassifications'!$G$9:$G$41,3)-_xlfn.SUMIFS('Sch 6 - Reclassifications'!$L$9:$L$41,'Sch 6 - Reclassifications'!$J$9:$J$41,'Sch 3 - NON-MTS Expense'!$A77,'Sch 6 - Reclassifications'!$K$9:$K$41,3)</f>
        <v>0</v>
      </c>
      <c r="H77" s="253">
        <f>_xlfn.SUMIFS('Sch 7 - Adjustments'!$E$9:$E$29,'Sch 7 - Adjustments'!$I$9:$I$29,'Sch 3 - NON-MTS Expense'!$A77,'Sch 7 - Adjustments'!$H$9:$H$29,3)</f>
        <v>0</v>
      </c>
      <c r="I77" s="233">
        <f t="shared" si="3"/>
        <v>0</v>
      </c>
    </row>
    <row r="78" spans="1:9" ht="15" customHeight="1">
      <c r="A78" s="95">
        <f>+'Sch 1 - Total Expense'!A78</f>
        <v>57</v>
      </c>
      <c r="B78" s="688" t="s">
        <v>271</v>
      </c>
      <c r="C78" s="688"/>
      <c r="D78" s="497" t="s">
        <v>270</v>
      </c>
      <c r="E78" s="500">
        <v>0</v>
      </c>
      <c r="F78" s="261"/>
      <c r="G78" s="254">
        <f>_xlfn.SUMIFS('Sch 6 - Reclassifications'!$H$9:$H$41,'Sch 6 - Reclassifications'!$F$9:$F$41,'Sch 3 - NON-MTS Expense'!$A78,'Sch 6 - Reclassifications'!$G$9:$G$41,3)-_xlfn.SUMIFS('Sch 6 - Reclassifications'!$L$9:$L$41,'Sch 6 - Reclassifications'!$J$9:$J$41,'Sch 3 - NON-MTS Expense'!$A78,'Sch 6 - Reclassifications'!$K$9:$K$41,3)</f>
        <v>0</v>
      </c>
      <c r="H78" s="254">
        <f>_xlfn.SUMIFS('Sch 7 - Adjustments'!$E$9:$E$29,'Sch 7 - Adjustments'!$I$9:$I$29,'Sch 3 - NON-MTS Expense'!$A78,'Sch 7 - Adjustments'!$H$9:$H$29,3)</f>
        <v>0</v>
      </c>
      <c r="I78" s="235">
        <f>SUM(E78:H78)</f>
        <v>0</v>
      </c>
    </row>
    <row r="79" spans="1:9" ht="15" customHeight="1">
      <c r="A79" s="95"/>
      <c r="B79" s="652" t="str">
        <f>+'Sch 1 - Total Expense'!B79:C79</f>
        <v>Total Administrative &amp; General</v>
      </c>
      <c r="C79" s="653"/>
      <c r="D79" s="236"/>
      <c r="E79" s="231">
        <f>SUM(E48:E78)</f>
        <v>0</v>
      </c>
      <c r="F79" s="231">
        <f>SUM(F48:F78)</f>
        <v>0</v>
      </c>
      <c r="G79" s="250">
        <f>SUM(G48:G78)</f>
        <v>0</v>
      </c>
      <c r="H79" s="250">
        <f>SUM(H48:H78)</f>
        <v>0</v>
      </c>
      <c r="I79" s="237">
        <f>SUM(I48:I78)</f>
        <v>0</v>
      </c>
    </row>
    <row r="80" spans="1:9" ht="15" customHeight="1">
      <c r="A80" s="95"/>
      <c r="B80" s="689"/>
      <c r="C80" s="690"/>
      <c r="D80" s="236"/>
      <c r="E80" s="218"/>
      <c r="F80" s="218"/>
      <c r="G80" s="218"/>
      <c r="H80" s="218"/>
      <c r="I80" s="256"/>
    </row>
    <row r="81" spans="1:9" ht="19.5" customHeight="1" thickBot="1">
      <c r="A81" s="98"/>
      <c r="B81" s="666" t="str">
        <f>+'Sch 1 - Total Expense'!B81:C81</f>
        <v>        Total Fire District / Agency</v>
      </c>
      <c r="C81" s="667"/>
      <c r="D81" s="238"/>
      <c r="E81" s="239">
        <f>E45+E79</f>
        <v>0</v>
      </c>
      <c r="F81" s="239">
        <f>F45+F79</f>
        <v>0</v>
      </c>
      <c r="G81" s="239">
        <f>G45+G79</f>
        <v>0</v>
      </c>
      <c r="H81" s="239">
        <f>H45+H79</f>
        <v>0</v>
      </c>
      <c r="I81" s="240">
        <f>I45+I79</f>
        <v>0</v>
      </c>
    </row>
    <row r="82" spans="1:9" s="19" customFormat="1" ht="10.5" customHeight="1">
      <c r="A82" s="31"/>
      <c r="B82" s="32"/>
      <c r="E82" s="29"/>
      <c r="F82" s="29"/>
      <c r="G82" s="29"/>
      <c r="H82" s="29"/>
      <c r="I82" s="29"/>
    </row>
    <row r="83" spans="1:9" ht="28.5" customHeight="1">
      <c r="A83" s="33"/>
      <c r="B83" s="661"/>
      <c r="C83" s="661"/>
      <c r="D83" s="661"/>
      <c r="E83" s="661"/>
      <c r="F83" s="661"/>
      <c r="G83" s="661"/>
      <c r="H83" s="661"/>
      <c r="I83" s="30"/>
    </row>
    <row r="84" spans="1:8" ht="28.5" customHeight="1">
      <c r="A84" s="33"/>
      <c r="B84" s="661"/>
      <c r="C84" s="661"/>
      <c r="D84" s="661"/>
      <c r="E84" s="661"/>
      <c r="F84" s="661"/>
      <c r="G84" s="661"/>
      <c r="H84" s="661"/>
    </row>
    <row r="85" ht="10.5" customHeight="1">
      <c r="B85" s="17"/>
    </row>
    <row r="86" ht="10.5" customHeight="1">
      <c r="B86" s="17"/>
    </row>
  </sheetData>
  <sheetProtection/>
  <protectedRanges>
    <protectedRange sqref="E49:E54 E58:E75 E77:E78" name="Range5"/>
    <protectedRange sqref="E34:E41" name="Range4"/>
    <protectedRange sqref="E10:E19 E25 E47:E48 E55:E57 E76" name="Range1"/>
    <protectedRange sqref="E23:E24 E26:E30" name="Range3"/>
  </protectedRanges>
  <mergeCells count="83">
    <mergeCell ref="B24:C24"/>
    <mergeCell ref="B14:C14"/>
    <mergeCell ref="A1:I1"/>
    <mergeCell ref="A3:B3"/>
    <mergeCell ref="C3:E3"/>
    <mergeCell ref="H3:I3"/>
    <mergeCell ref="A6:A8"/>
    <mergeCell ref="B6:C8"/>
    <mergeCell ref="B9:C9"/>
    <mergeCell ref="B26:C26"/>
    <mergeCell ref="B15:C15"/>
    <mergeCell ref="B16:C16"/>
    <mergeCell ref="B17:C17"/>
    <mergeCell ref="B18:C18"/>
    <mergeCell ref="B19:C19"/>
    <mergeCell ref="B20:C20"/>
    <mergeCell ref="B21:C21"/>
    <mergeCell ref="B22:C22"/>
    <mergeCell ref="B23:C23"/>
    <mergeCell ref="B10:C10"/>
    <mergeCell ref="B11:C11"/>
    <mergeCell ref="B12:C12"/>
    <mergeCell ref="B13:C13"/>
    <mergeCell ref="B25:C25"/>
    <mergeCell ref="B47:C47"/>
    <mergeCell ref="B48:C48"/>
    <mergeCell ref="B49:C49"/>
    <mergeCell ref="B50:C50"/>
    <mergeCell ref="B39:C39"/>
    <mergeCell ref="B46:C46"/>
    <mergeCell ref="B44:C44"/>
    <mergeCell ref="B45:C45"/>
    <mergeCell ref="B33:C33"/>
    <mergeCell ref="B34:C34"/>
    <mergeCell ref="B35:C35"/>
    <mergeCell ref="B36:C36"/>
    <mergeCell ref="B37:C37"/>
    <mergeCell ref="B27:C27"/>
    <mergeCell ref="B28:C28"/>
    <mergeCell ref="B29:C29"/>
    <mergeCell ref="B30:C30"/>
    <mergeCell ref="B31:C31"/>
    <mergeCell ref="B38:C38"/>
    <mergeCell ref="B40:C40"/>
    <mergeCell ref="B41:C41"/>
    <mergeCell ref="B42:C42"/>
    <mergeCell ref="B43:C43"/>
    <mergeCell ref="B51:C51"/>
    <mergeCell ref="B52:C52"/>
    <mergeCell ref="B53:C53"/>
    <mergeCell ref="B54:C54"/>
    <mergeCell ref="B55:C55"/>
    <mergeCell ref="B56:C56"/>
    <mergeCell ref="B57:C57"/>
    <mergeCell ref="B64:C64"/>
    <mergeCell ref="B65:C65"/>
    <mergeCell ref="B66:C66"/>
    <mergeCell ref="B58:C58"/>
    <mergeCell ref="B59:C59"/>
    <mergeCell ref="B60:C60"/>
    <mergeCell ref="B61:C61"/>
    <mergeCell ref="B62:C62"/>
    <mergeCell ref="B71:C71"/>
    <mergeCell ref="B72:C72"/>
    <mergeCell ref="B73:C73"/>
    <mergeCell ref="B74:C74"/>
    <mergeCell ref="B75:C75"/>
    <mergeCell ref="B83:H83"/>
    <mergeCell ref="B84:H84"/>
    <mergeCell ref="A4:B4"/>
    <mergeCell ref="C4:E4"/>
    <mergeCell ref="G4:H4"/>
    <mergeCell ref="B76:C76"/>
    <mergeCell ref="B77:C77"/>
    <mergeCell ref="B78:C78"/>
    <mergeCell ref="B79:C79"/>
    <mergeCell ref="B80:C80"/>
    <mergeCell ref="B67:C67"/>
    <mergeCell ref="B68:C68"/>
    <mergeCell ref="B63:C63"/>
    <mergeCell ref="B69:C69"/>
    <mergeCell ref="B81:C81"/>
    <mergeCell ref="B70:C70"/>
  </mergeCells>
  <printOptions horizontalCentered="1"/>
  <pageMargins left="0.33" right="0.33" top="0.75" bottom="0.5" header="0.25" footer="0.25"/>
  <pageSetup fitToHeight="0" fitToWidth="1" horizontalDpi="600" verticalDpi="600" orientation="portrait" scale="65" r:id="rId1"/>
  <headerFooter alignWithMargins="0">
    <oddHeader>&amp;L&amp;9State of Washington – Healthcare Authority&amp;R&amp;9Healthcare Authority
Ground Emergency Medical Transportation</oddHeader>
    <oddFooter>&amp;R&amp;9Page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showGridLines="0" zoomScaleSheetLayoutView="100" zoomScalePageLayoutView="90" workbookViewId="0" topLeftCell="A1">
      <selection activeCell="D27" sqref="D27"/>
    </sheetView>
  </sheetViews>
  <sheetFormatPr defaultColWidth="4.6640625" defaultRowHeight="10.5" customHeight="1"/>
  <cols>
    <col min="1" max="1" width="6.5546875" style="16" bestFit="1" customWidth="1"/>
    <col min="2" max="2" width="17.6640625" style="16" customWidth="1"/>
    <col min="3" max="3" width="18.3359375" style="16" customWidth="1"/>
    <col min="4" max="4" width="8.4453125" style="16" customWidth="1"/>
    <col min="5" max="8" width="14.99609375" style="23" customWidth="1"/>
    <col min="9" max="10" width="14.77734375" style="23" customWidth="1"/>
    <col min="11" max="12" width="4.6640625" style="16" customWidth="1"/>
    <col min="13" max="13" width="9.3359375" style="16" hidden="1" customWidth="1"/>
    <col min="14" max="14" width="0" style="16" hidden="1" customWidth="1"/>
    <col min="15" max="16384" width="4.6640625" style="16" customWidth="1"/>
  </cols>
  <sheetData>
    <row r="1" spans="1:10" s="13" customFormat="1" ht="12" customHeight="1">
      <c r="A1" s="638" t="s">
        <v>195</v>
      </c>
      <c r="B1" s="638"/>
      <c r="C1" s="638"/>
      <c r="D1" s="638"/>
      <c r="E1" s="638"/>
      <c r="F1" s="638"/>
      <c r="G1" s="638"/>
      <c r="H1" s="638"/>
      <c r="I1" s="638"/>
      <c r="J1" s="638"/>
    </row>
    <row r="2" spans="1:10" ht="12" customHeight="1">
      <c r="A2" s="14"/>
      <c r="B2" s="14"/>
      <c r="C2" s="18"/>
      <c r="D2" s="18"/>
      <c r="E2" s="78"/>
      <c r="F2" s="78"/>
      <c r="G2" s="78"/>
      <c r="H2" s="78"/>
      <c r="I2" s="78"/>
      <c r="J2" s="21"/>
    </row>
    <row r="3" spans="1:10" ht="12" customHeight="1">
      <c r="A3" s="639" t="s">
        <v>192</v>
      </c>
      <c r="B3" s="639"/>
      <c r="C3" s="678">
        <f>Fire_District_Name</f>
        <v>0</v>
      </c>
      <c r="D3" s="678"/>
      <c r="E3" s="678"/>
      <c r="F3" s="105"/>
      <c r="H3" s="104" t="s">
        <v>127</v>
      </c>
      <c r="I3" s="640">
        <f>FYE</f>
        <v>0</v>
      </c>
      <c r="J3" s="640"/>
    </row>
    <row r="4" spans="1:10" ht="12" customHeight="1">
      <c r="A4" s="639" t="s">
        <v>125</v>
      </c>
      <c r="B4" s="639"/>
      <c r="C4" s="662">
        <f>NPI</f>
        <v>0</v>
      </c>
      <c r="D4" s="662"/>
      <c r="E4" s="662"/>
      <c r="F4" s="105"/>
      <c r="G4" s="663"/>
      <c r="H4" s="663"/>
      <c r="I4" s="132"/>
      <c r="J4" s="43"/>
    </row>
    <row r="5" spans="3:10" ht="12" customHeight="1" thickBot="1">
      <c r="C5" s="17"/>
      <c r="D5" s="17"/>
      <c r="E5" s="24"/>
      <c r="F5" s="24"/>
      <c r="G5" s="24"/>
      <c r="H5" s="25"/>
      <c r="I5" s="25"/>
      <c r="J5" s="79"/>
    </row>
    <row r="6" spans="1:10" ht="10.5" customHeight="1">
      <c r="A6" s="679" t="s">
        <v>99</v>
      </c>
      <c r="B6" s="682" t="s">
        <v>53</v>
      </c>
      <c r="C6" s="683"/>
      <c r="D6" s="107"/>
      <c r="E6" s="108">
        <v>1</v>
      </c>
      <c r="F6" s="108">
        <v>2</v>
      </c>
      <c r="G6" s="108">
        <v>3</v>
      </c>
      <c r="H6" s="108">
        <v>4</v>
      </c>
      <c r="I6" s="133">
        <v>5</v>
      </c>
      <c r="J6" s="109">
        <v>6</v>
      </c>
    </row>
    <row r="7" spans="1:10" ht="25.5">
      <c r="A7" s="680"/>
      <c r="B7" s="684"/>
      <c r="C7" s="685"/>
      <c r="D7" s="134" t="s">
        <v>106</v>
      </c>
      <c r="E7" s="110" t="s">
        <v>114</v>
      </c>
      <c r="F7" s="110" t="s">
        <v>216</v>
      </c>
      <c r="G7" s="110" t="s">
        <v>135</v>
      </c>
      <c r="H7" s="110" t="s">
        <v>115</v>
      </c>
      <c r="I7" s="110" t="s">
        <v>164</v>
      </c>
      <c r="J7" s="111" t="s">
        <v>165</v>
      </c>
    </row>
    <row r="8" spans="1:10" ht="23.25" customHeight="1" thickBot="1">
      <c r="A8" s="681"/>
      <c r="B8" s="686"/>
      <c r="C8" s="687"/>
      <c r="D8" s="86"/>
      <c r="E8" s="112"/>
      <c r="F8" s="113" t="s">
        <v>187</v>
      </c>
      <c r="G8" s="113" t="s">
        <v>134</v>
      </c>
      <c r="H8" s="112"/>
      <c r="I8" s="136">
        <f>+E25</f>
        <v>0</v>
      </c>
      <c r="J8" s="137">
        <f>+E26</f>
        <v>0</v>
      </c>
    </row>
    <row r="9" spans="1:10" ht="18" customHeight="1" thickTop="1">
      <c r="A9" s="90"/>
      <c r="B9" s="693" t="str">
        <f>+'Sch 1 - Total Expense'!B9:C9</f>
        <v>Capital Related</v>
      </c>
      <c r="C9" s="693"/>
      <c r="D9" s="91"/>
      <c r="E9" s="92"/>
      <c r="F9" s="92"/>
      <c r="G9" s="92"/>
      <c r="H9" s="92"/>
      <c r="I9" s="92"/>
      <c r="J9" s="93"/>
    </row>
    <row r="10" spans="1:10" ht="15.75" customHeight="1">
      <c r="A10" s="95">
        <f>+'Sch 1 - Total Expense'!A10</f>
        <v>1</v>
      </c>
      <c r="B10" s="691" t="s">
        <v>9</v>
      </c>
      <c r="C10" s="691"/>
      <c r="D10" s="497" t="s">
        <v>270</v>
      </c>
      <c r="E10" s="498">
        <v>0</v>
      </c>
      <c r="F10" s="262">
        <f>_xlfn.SUMIFS('Sch 6 - Reclassifications'!$H$9:$H$41,'Sch 6 - Reclassifications'!$F$9:$F$41,'Sch 4 - CRSB'!$A10,'Sch 6 - Reclassifications'!$G$9:$G$41,4)-_xlfn.SUMIFS('Sch 6 - Reclassifications'!$L$9:$L$41,'Sch 6 - Reclassifications'!$J$9:$J$41,'Sch 4 - CRSB'!$A10,'Sch 6 - Reclassifications'!$K$9:$K$41,4)</f>
        <v>0</v>
      </c>
      <c r="G10" s="262">
        <f>_xlfn.SUMIFS('Sch 7 - Adjustments'!$E$9:$E$29,'Sch 7 - Adjustments'!$I$9:$I$29,'Sch 4 - CRSB'!$A10,'Sch 7 - Adjustments'!$H$9:$H$29,4)</f>
        <v>0</v>
      </c>
      <c r="H10" s="241">
        <f>SUM(E10:G10)</f>
        <v>0</v>
      </c>
      <c r="I10" s="241">
        <f>+H10*$I$8</f>
        <v>0</v>
      </c>
      <c r="J10" s="234">
        <f aca="true" t="shared" si="0" ref="J10:J19">+H10*$J$8</f>
        <v>0</v>
      </c>
    </row>
    <row r="11" spans="1:10" ht="15.75" customHeight="1">
      <c r="A11" s="95">
        <f>+'Sch 1 - Total Expense'!A11</f>
        <v>2</v>
      </c>
      <c r="B11" s="691" t="s">
        <v>10</v>
      </c>
      <c r="C11" s="691"/>
      <c r="D11" s="497" t="s">
        <v>270</v>
      </c>
      <c r="E11" s="499">
        <v>0</v>
      </c>
      <c r="F11" s="263">
        <f>_xlfn.SUMIFS('Sch 6 - Reclassifications'!$H$9:$H$41,'Sch 6 - Reclassifications'!$F$9:$F$41,'Sch 4 - CRSB'!$A11,'Sch 6 - Reclassifications'!$G$9:$G$41,4)-_xlfn.SUMIFS('Sch 6 - Reclassifications'!$L$9:$L$41,'Sch 6 - Reclassifications'!$J$9:$J$41,'Sch 4 - CRSB'!$A11,'Sch 6 - Reclassifications'!$K$9:$K$41,4)</f>
        <v>0</v>
      </c>
      <c r="G11" s="263">
        <f>_xlfn.SUMIFS('Sch 7 - Adjustments'!$E$9:$E$29,'Sch 7 - Adjustments'!$I$9:$I$29,'Sch 4 - CRSB'!$A11,'Sch 7 - Adjustments'!$H$9:$H$29,4)</f>
        <v>0</v>
      </c>
      <c r="H11" s="242">
        <f>SUM(E11:G11)</f>
        <v>0</v>
      </c>
      <c r="I11" s="242">
        <f aca="true" t="shared" si="1" ref="I11:I19">+H11*$I$8</f>
        <v>0</v>
      </c>
      <c r="J11" s="233">
        <f t="shared" si="0"/>
        <v>0</v>
      </c>
    </row>
    <row r="12" spans="1:10" ht="15.75" customHeight="1">
      <c r="A12" s="95">
        <f>+'Sch 1 - Total Expense'!A12</f>
        <v>3</v>
      </c>
      <c r="B12" s="691" t="s">
        <v>11</v>
      </c>
      <c r="C12" s="691"/>
      <c r="D12" s="497" t="s">
        <v>270</v>
      </c>
      <c r="E12" s="499">
        <v>0</v>
      </c>
      <c r="F12" s="263">
        <f>_xlfn.SUMIFS('Sch 6 - Reclassifications'!$H$9:$H$41,'Sch 6 - Reclassifications'!$F$9:$F$41,'Sch 4 - CRSB'!$A12,'Sch 6 - Reclassifications'!$G$9:$G$41,4)-_xlfn.SUMIFS('Sch 6 - Reclassifications'!$L$9:$L$41,'Sch 6 - Reclassifications'!$J$9:$J$41,'Sch 4 - CRSB'!$A12,'Sch 6 - Reclassifications'!$K$9:$K$41,4)</f>
        <v>0</v>
      </c>
      <c r="G12" s="263">
        <f>_xlfn.SUMIFS('Sch 7 - Adjustments'!$E$9:$E$29,'Sch 7 - Adjustments'!$I$9:$I$29,'Sch 4 - CRSB'!$A12,'Sch 7 - Adjustments'!$H$9:$H$29,4)</f>
        <v>0</v>
      </c>
      <c r="H12" s="242">
        <f aca="true" t="shared" si="2" ref="H12:H17">SUM(E12:G12)</f>
        <v>0</v>
      </c>
      <c r="I12" s="242">
        <f t="shared" si="1"/>
        <v>0</v>
      </c>
      <c r="J12" s="233">
        <f t="shared" si="0"/>
        <v>0</v>
      </c>
    </row>
    <row r="13" spans="1:10" ht="15.75" customHeight="1">
      <c r="A13" s="95">
        <f>+'Sch 1 - Total Expense'!A13</f>
        <v>4</v>
      </c>
      <c r="B13" s="691" t="s">
        <v>12</v>
      </c>
      <c r="C13" s="691"/>
      <c r="D13" s="497" t="s">
        <v>270</v>
      </c>
      <c r="E13" s="499">
        <v>0</v>
      </c>
      <c r="F13" s="263">
        <f>_xlfn.SUMIFS('Sch 6 - Reclassifications'!$H$9:$H$41,'Sch 6 - Reclassifications'!$F$9:$F$41,'Sch 4 - CRSB'!$A13,'Sch 6 - Reclassifications'!$G$9:$G$41,4)-_xlfn.SUMIFS('Sch 6 - Reclassifications'!$L$9:$L$41,'Sch 6 - Reclassifications'!$J$9:$J$41,'Sch 4 - CRSB'!$A13,'Sch 6 - Reclassifications'!$K$9:$K$41,4)</f>
        <v>0</v>
      </c>
      <c r="G13" s="263">
        <f>_xlfn.SUMIFS('Sch 7 - Adjustments'!$E$9:$E$29,'Sch 7 - Adjustments'!$I$9:$I$29,'Sch 4 - CRSB'!$A13,'Sch 7 - Adjustments'!$H$9:$H$29,4)</f>
        <v>0</v>
      </c>
      <c r="H13" s="242">
        <f t="shared" si="2"/>
        <v>0</v>
      </c>
      <c r="I13" s="242">
        <f t="shared" si="1"/>
        <v>0</v>
      </c>
      <c r="J13" s="233">
        <f t="shared" si="0"/>
        <v>0</v>
      </c>
    </row>
    <row r="14" spans="1:10" ht="15.75" customHeight="1">
      <c r="A14" s="95">
        <f>+'Sch 1 - Total Expense'!A14</f>
        <v>5</v>
      </c>
      <c r="B14" s="691" t="s">
        <v>13</v>
      </c>
      <c r="C14" s="691"/>
      <c r="D14" s="497" t="s">
        <v>270</v>
      </c>
      <c r="E14" s="499">
        <v>0</v>
      </c>
      <c r="F14" s="263">
        <f>_xlfn.SUMIFS('Sch 6 - Reclassifications'!$H$9:$H$41,'Sch 6 - Reclassifications'!$F$9:$F$41,'Sch 4 - CRSB'!$A14,'Sch 6 - Reclassifications'!$G$9:$G$41,4)-_xlfn.SUMIFS('Sch 6 - Reclassifications'!$L$9:$L$41,'Sch 6 - Reclassifications'!$J$9:$J$41,'Sch 4 - CRSB'!$A14,'Sch 6 - Reclassifications'!$K$9:$K$41,4)</f>
        <v>0</v>
      </c>
      <c r="G14" s="263">
        <f>_xlfn.SUMIFS('Sch 7 - Adjustments'!$E$9:$E$29,'Sch 7 - Adjustments'!$I$9:$I$29,'Sch 4 - CRSB'!$A14,'Sch 7 - Adjustments'!$H$9:$H$29,4)</f>
        <v>0</v>
      </c>
      <c r="H14" s="242">
        <f t="shared" si="2"/>
        <v>0</v>
      </c>
      <c r="I14" s="242">
        <f t="shared" si="1"/>
        <v>0</v>
      </c>
      <c r="J14" s="233">
        <f t="shared" si="0"/>
        <v>0</v>
      </c>
    </row>
    <row r="15" spans="1:10" ht="15.75" customHeight="1">
      <c r="A15" s="95">
        <f>+'Sch 1 - Total Expense'!A15</f>
        <v>6</v>
      </c>
      <c r="B15" s="691" t="s">
        <v>14</v>
      </c>
      <c r="C15" s="691"/>
      <c r="D15" s="497" t="s">
        <v>270</v>
      </c>
      <c r="E15" s="499">
        <v>0</v>
      </c>
      <c r="F15" s="263">
        <f>_xlfn.SUMIFS('Sch 6 - Reclassifications'!$H$9:$H$41,'Sch 6 - Reclassifications'!$F$9:$F$41,'Sch 4 - CRSB'!$A15,'Sch 6 - Reclassifications'!$G$9:$G$41,4)-_xlfn.SUMIFS('Sch 6 - Reclassifications'!$L$9:$L$41,'Sch 6 - Reclassifications'!$J$9:$J$41,'Sch 4 - CRSB'!$A15,'Sch 6 - Reclassifications'!$K$9:$K$41,4)</f>
        <v>0</v>
      </c>
      <c r="G15" s="263">
        <f>_xlfn.SUMIFS('Sch 7 - Adjustments'!$E$9:$E$29,'Sch 7 - Adjustments'!$I$9:$I$29,'Sch 4 - CRSB'!$A15,'Sch 7 - Adjustments'!$H$9:$H$29,4)</f>
        <v>0</v>
      </c>
      <c r="H15" s="242">
        <f t="shared" si="2"/>
        <v>0</v>
      </c>
      <c r="I15" s="242">
        <f t="shared" si="1"/>
        <v>0</v>
      </c>
      <c r="J15" s="233">
        <f t="shared" si="0"/>
        <v>0</v>
      </c>
    </row>
    <row r="16" spans="1:10" ht="15.75" customHeight="1">
      <c r="A16" s="95">
        <f>+'Sch 1 - Total Expense'!A16</f>
        <v>7</v>
      </c>
      <c r="B16" s="691" t="s">
        <v>15</v>
      </c>
      <c r="C16" s="691"/>
      <c r="D16" s="497" t="s">
        <v>270</v>
      </c>
      <c r="E16" s="499">
        <v>0</v>
      </c>
      <c r="F16" s="263">
        <f>_xlfn.SUMIFS('Sch 6 - Reclassifications'!$H$9:$H$41,'Sch 6 - Reclassifications'!$F$9:$F$41,'Sch 4 - CRSB'!$A16,'Sch 6 - Reclassifications'!$G$9:$G$41,4)-_xlfn.SUMIFS('Sch 6 - Reclassifications'!$L$9:$L$41,'Sch 6 - Reclassifications'!$J$9:$J$41,'Sch 4 - CRSB'!$A16,'Sch 6 - Reclassifications'!$K$9:$K$41,4)</f>
        <v>0</v>
      </c>
      <c r="G16" s="263">
        <f>_xlfn.SUMIFS('Sch 7 - Adjustments'!$E$9:$E$29,'Sch 7 - Adjustments'!$I$9:$I$29,'Sch 4 - CRSB'!$A16,'Sch 7 - Adjustments'!$H$9:$H$29,4)</f>
        <v>0</v>
      </c>
      <c r="H16" s="242">
        <f t="shared" si="2"/>
        <v>0</v>
      </c>
      <c r="I16" s="242">
        <f t="shared" si="1"/>
        <v>0</v>
      </c>
      <c r="J16" s="233">
        <f t="shared" si="0"/>
        <v>0</v>
      </c>
    </row>
    <row r="17" spans="1:10" ht="15.75" customHeight="1">
      <c r="A17" s="95">
        <f>+'Sch 1 - Total Expense'!A17</f>
        <v>8</v>
      </c>
      <c r="B17" s="691" t="s">
        <v>16</v>
      </c>
      <c r="C17" s="691"/>
      <c r="D17" s="497" t="s">
        <v>270</v>
      </c>
      <c r="E17" s="499">
        <v>0</v>
      </c>
      <c r="F17" s="263">
        <f>_xlfn.SUMIFS('Sch 6 - Reclassifications'!$H$9:$H$41,'Sch 6 - Reclassifications'!$F$9:$F$41,'Sch 4 - CRSB'!$A17,'Sch 6 - Reclassifications'!$G$9:$G$41,4)-_xlfn.SUMIFS('Sch 6 - Reclassifications'!$L$9:$L$41,'Sch 6 - Reclassifications'!$J$9:$J$41,'Sch 4 - CRSB'!$A17,'Sch 6 - Reclassifications'!$K$9:$K$41,4)</f>
        <v>0</v>
      </c>
      <c r="G17" s="263">
        <f>_xlfn.SUMIFS('Sch 7 - Adjustments'!$E$9:$E$29,'Sch 7 - Adjustments'!$I$9:$I$29,'Sch 4 - CRSB'!$A17,'Sch 7 - Adjustments'!$H$9:$H$29,4)</f>
        <v>0</v>
      </c>
      <c r="H17" s="242">
        <f t="shared" si="2"/>
        <v>0</v>
      </c>
      <c r="I17" s="242">
        <f t="shared" si="1"/>
        <v>0</v>
      </c>
      <c r="J17" s="233">
        <f t="shared" si="0"/>
        <v>0</v>
      </c>
    </row>
    <row r="18" spans="1:10" ht="15.75" customHeight="1">
      <c r="A18" s="95">
        <f>+'Sch 1 - Total Expense'!A18</f>
        <v>9</v>
      </c>
      <c r="B18" s="664" t="s">
        <v>271</v>
      </c>
      <c r="C18" s="665"/>
      <c r="D18" s="497" t="s">
        <v>270</v>
      </c>
      <c r="E18" s="499">
        <v>0</v>
      </c>
      <c r="F18" s="263">
        <f>_xlfn.SUMIFS('Sch 6 - Reclassifications'!$H$9:$H$41,'Sch 6 - Reclassifications'!$F$9:$F$41,'Sch 4 - CRSB'!$A18,'Sch 6 - Reclassifications'!$G$9:$G$41,4)-_xlfn.SUMIFS('Sch 6 - Reclassifications'!$L$9:$L$41,'Sch 6 - Reclassifications'!$J$9:$J$41,'Sch 4 - CRSB'!$A18,'Sch 6 - Reclassifications'!$K$9:$K$41,4)</f>
        <v>0</v>
      </c>
      <c r="G18" s="263">
        <f>_xlfn.SUMIFS('Sch 7 - Adjustments'!$E$9:$E$29,'Sch 7 - Adjustments'!$I$9:$I$29,'Sch 4 - CRSB'!$A18,'Sch 7 - Adjustments'!$H$9:$H$29,4)</f>
        <v>0</v>
      </c>
      <c r="H18" s="242">
        <f>SUM(E18:G18)</f>
        <v>0</v>
      </c>
      <c r="I18" s="242">
        <f t="shared" si="1"/>
        <v>0</v>
      </c>
      <c r="J18" s="233">
        <f t="shared" si="0"/>
        <v>0</v>
      </c>
    </row>
    <row r="19" spans="1:10" ht="15.75" customHeight="1">
      <c r="A19" s="95">
        <f>+'Sch 1 - Total Expense'!A19</f>
        <v>10</v>
      </c>
      <c r="B19" s="688" t="s">
        <v>271</v>
      </c>
      <c r="C19" s="688"/>
      <c r="D19" s="497" t="s">
        <v>270</v>
      </c>
      <c r="E19" s="500">
        <v>0</v>
      </c>
      <c r="F19" s="264">
        <f>_xlfn.SUMIFS('Sch 6 - Reclassifications'!$H$9:$H$41,'Sch 6 - Reclassifications'!$F$9:$F$41,'Sch 4 - CRSB'!$A19,'Sch 6 - Reclassifications'!$G$9:$G$41,4)-_xlfn.SUMIFS('Sch 6 - Reclassifications'!$L$9:$L$41,'Sch 6 - Reclassifications'!$J$9:$J$41,'Sch 4 - CRSB'!$A19,'Sch 6 - Reclassifications'!$K$9:$K$41,4)</f>
        <v>0</v>
      </c>
      <c r="G19" s="264">
        <f>_xlfn.SUMIFS('Sch 7 - Adjustments'!$E$9:$E$29,'Sch 7 - Adjustments'!$I$9:$I$29,'Sch 4 - CRSB'!$A19,'Sch 7 - Adjustments'!$H$9:$H$29,4)</f>
        <v>0</v>
      </c>
      <c r="H19" s="243">
        <f>SUM(E19:G19)</f>
        <v>0</v>
      </c>
      <c r="I19" s="243">
        <f t="shared" si="1"/>
        <v>0</v>
      </c>
      <c r="J19" s="235">
        <f t="shared" si="0"/>
        <v>0</v>
      </c>
    </row>
    <row r="20" spans="1:10" ht="15.75" customHeight="1">
      <c r="A20" s="95"/>
      <c r="B20" s="672" t="str">
        <f>+'Sch 1 - Total Expense'!B20:C20</f>
        <v>Total Capital Related (Lines 1.00 thru 10.00)</v>
      </c>
      <c r="C20" s="673"/>
      <c r="D20" s="215"/>
      <c r="E20" s="222">
        <f aca="true" t="shared" si="3" ref="E20:J20">SUM(E10:E19)</f>
        <v>0</v>
      </c>
      <c r="F20" s="222">
        <f t="shared" si="3"/>
        <v>0</v>
      </c>
      <c r="G20" s="222">
        <f t="shared" si="3"/>
        <v>0</v>
      </c>
      <c r="H20" s="222">
        <f t="shared" si="3"/>
        <v>0</v>
      </c>
      <c r="I20" s="222">
        <f t="shared" si="3"/>
        <v>0</v>
      </c>
      <c r="J20" s="245">
        <f t="shared" si="3"/>
        <v>0</v>
      </c>
    </row>
    <row r="21" spans="1:10" ht="15.75" customHeight="1" thickBot="1">
      <c r="A21" s="98"/>
      <c r="B21" s="141"/>
      <c r="C21" s="142"/>
      <c r="D21" s="265"/>
      <c r="E21" s="266"/>
      <c r="F21" s="266"/>
      <c r="G21" s="266"/>
      <c r="H21" s="266"/>
      <c r="I21" s="266"/>
      <c r="J21" s="267"/>
    </row>
    <row r="22" spans="1:10" ht="15" customHeight="1">
      <c r="A22" s="143"/>
      <c r="B22" s="144"/>
      <c r="C22" s="144"/>
      <c r="D22" s="145"/>
      <c r="E22" s="146"/>
      <c r="F22" s="146"/>
      <c r="G22" s="146"/>
      <c r="H22" s="146"/>
      <c r="I22" s="146"/>
      <c r="J22" s="146"/>
    </row>
    <row r="23" spans="1:10" ht="18" customHeight="1">
      <c r="A23" s="703" t="s">
        <v>153</v>
      </c>
      <c r="B23" s="704"/>
      <c r="C23" s="704"/>
      <c r="D23" s="704"/>
      <c r="E23" s="705"/>
      <c r="F23" s="146"/>
      <c r="G23" s="146"/>
      <c r="H23" s="146"/>
      <c r="I23" s="146"/>
      <c r="J23" s="146"/>
    </row>
    <row r="24" spans="1:10" ht="16.5" customHeight="1" thickBot="1">
      <c r="A24" s="695" t="s">
        <v>45</v>
      </c>
      <c r="B24" s="696"/>
      <c r="C24" s="696"/>
      <c r="D24" s="138" t="s">
        <v>147</v>
      </c>
      <c r="E24" s="139" t="s">
        <v>121</v>
      </c>
      <c r="F24" s="146"/>
      <c r="G24" s="146"/>
      <c r="H24" s="146"/>
      <c r="I24" s="146"/>
      <c r="J24" s="146"/>
    </row>
    <row r="25" spans="1:14" ht="16.5" customHeight="1" thickTop="1">
      <c r="A25" s="697" t="s">
        <v>166</v>
      </c>
      <c r="B25" s="698"/>
      <c r="C25" s="699"/>
      <c r="D25" s="502">
        <v>0</v>
      </c>
      <c r="E25" s="268">
        <f>IF(D25=0,0,D25/$D$27)</f>
        <v>0</v>
      </c>
      <c r="F25" s="146"/>
      <c r="G25" s="146"/>
      <c r="H25" s="146"/>
      <c r="I25" s="146"/>
      <c r="J25" s="146"/>
      <c r="M25" s="16" t="str">
        <f>CONCATENATE(_xlfn.COUNTIFS(N$25:N25,N25),N25)</f>
        <v>1Capital Related Allocation Statistics for Direct Service Cost Allocation</v>
      </c>
      <c r="N25" s="16" t="str">
        <f>$A$23</f>
        <v>Capital Related Allocation Statistics for Direct Service Cost Allocation</v>
      </c>
    </row>
    <row r="26" spans="1:14" ht="16.5" customHeight="1">
      <c r="A26" s="706" t="s">
        <v>167</v>
      </c>
      <c r="B26" s="707"/>
      <c r="C26" s="708"/>
      <c r="D26" s="503">
        <v>0</v>
      </c>
      <c r="E26" s="269">
        <f>IF(D26=0,0,D26/$D$27)</f>
        <v>0</v>
      </c>
      <c r="F26" s="146"/>
      <c r="G26" s="146"/>
      <c r="H26" s="146"/>
      <c r="I26" s="146"/>
      <c r="J26" s="146"/>
      <c r="M26" s="16" t="str">
        <f>CONCATENATE(_xlfn.COUNTIFS(N$25:N26,N26),N26)</f>
        <v>2Capital Related Allocation Statistics for Direct Service Cost Allocation</v>
      </c>
      <c r="N26" s="16" t="str">
        <f>$A$23</f>
        <v>Capital Related Allocation Statistics for Direct Service Cost Allocation</v>
      </c>
    </row>
    <row r="27" spans="1:10" ht="16.5" customHeight="1">
      <c r="A27" s="706" t="s">
        <v>186</v>
      </c>
      <c r="B27" s="707"/>
      <c r="C27" s="708"/>
      <c r="D27" s="270">
        <f>SUM(D25:D26)</f>
        <v>0</v>
      </c>
      <c r="E27" s="271">
        <f>SUM(E25:E26)</f>
        <v>0</v>
      </c>
      <c r="F27" s="146"/>
      <c r="G27" s="146"/>
      <c r="H27" s="146"/>
      <c r="I27" s="146"/>
      <c r="J27" s="146"/>
    </row>
    <row r="28" spans="1:10" ht="16.5" customHeight="1">
      <c r="A28" s="700"/>
      <c r="B28" s="701"/>
      <c r="C28" s="702"/>
      <c r="D28" s="272"/>
      <c r="E28" s="273"/>
      <c r="F28" s="123"/>
      <c r="G28" s="123"/>
      <c r="H28" s="147"/>
      <c r="I28" s="147"/>
      <c r="J28" s="123"/>
    </row>
    <row r="29" spans="1:10" ht="12" customHeight="1">
      <c r="A29" s="148"/>
      <c r="B29" s="148"/>
      <c r="C29" s="149"/>
      <c r="D29" s="150"/>
      <c r="E29" s="149"/>
      <c r="F29" s="123"/>
      <c r="G29" s="123"/>
      <c r="H29" s="147"/>
      <c r="I29" s="147"/>
      <c r="J29" s="123"/>
    </row>
    <row r="30" spans="1:10" ht="12" customHeight="1" thickBot="1">
      <c r="A30" s="148"/>
      <c r="B30" s="148"/>
      <c r="C30" s="122"/>
      <c r="D30" s="122"/>
      <c r="E30" s="122"/>
      <c r="F30" s="123"/>
      <c r="G30" s="123"/>
      <c r="H30" s="147"/>
      <c r="I30" s="147"/>
      <c r="J30" s="123"/>
    </row>
    <row r="31" spans="1:10" ht="10.5" customHeight="1">
      <c r="A31" s="679" t="s">
        <v>99</v>
      </c>
      <c r="B31" s="682" t="s">
        <v>53</v>
      </c>
      <c r="C31" s="683"/>
      <c r="D31" s="107"/>
      <c r="E31" s="108">
        <v>1</v>
      </c>
      <c r="F31" s="108">
        <v>2</v>
      </c>
      <c r="G31" s="108">
        <v>3</v>
      </c>
      <c r="H31" s="108">
        <v>4</v>
      </c>
      <c r="I31" s="133">
        <v>5</v>
      </c>
      <c r="J31" s="109">
        <v>6</v>
      </c>
    </row>
    <row r="32" spans="1:10" ht="22.5" customHeight="1">
      <c r="A32" s="680"/>
      <c r="B32" s="684"/>
      <c r="C32" s="685"/>
      <c r="D32" s="709" t="s">
        <v>106</v>
      </c>
      <c r="E32" s="110" t="s">
        <v>114</v>
      </c>
      <c r="F32" s="110" t="s">
        <v>214</v>
      </c>
      <c r="G32" s="110" t="s">
        <v>215</v>
      </c>
      <c r="H32" s="110" t="s">
        <v>115</v>
      </c>
      <c r="I32" s="135" t="s">
        <v>164</v>
      </c>
      <c r="J32" s="111" t="s">
        <v>165</v>
      </c>
    </row>
    <row r="33" spans="1:10" ht="24" customHeight="1" thickBot="1">
      <c r="A33" s="681"/>
      <c r="B33" s="686"/>
      <c r="C33" s="687"/>
      <c r="D33" s="710"/>
      <c r="E33" s="112"/>
      <c r="F33" s="113" t="s">
        <v>187</v>
      </c>
      <c r="G33" s="113" t="s">
        <v>134</v>
      </c>
      <c r="H33" s="112"/>
      <c r="I33" s="140">
        <f>+E60</f>
        <v>0</v>
      </c>
      <c r="J33" s="137">
        <f>+E61</f>
        <v>0</v>
      </c>
    </row>
    <row r="34" spans="1:10" ht="18" customHeight="1" thickTop="1">
      <c r="A34" s="151"/>
      <c r="B34" s="693" t="str">
        <f>+'Sch 1 - Total Expense'!B22:C22</f>
        <v>Salaries</v>
      </c>
      <c r="C34" s="693"/>
      <c r="D34" s="274"/>
      <c r="E34" s="275"/>
      <c r="F34" s="275"/>
      <c r="G34" s="275"/>
      <c r="H34" s="276"/>
      <c r="I34" s="277"/>
      <c r="J34" s="278"/>
    </row>
    <row r="35" spans="1:10" ht="16.5" customHeight="1">
      <c r="A35" s="95">
        <f>+'Sch 1 - Total Expense'!A23</f>
        <v>11</v>
      </c>
      <c r="B35" s="691" t="s">
        <v>96</v>
      </c>
      <c r="C35" s="691"/>
      <c r="D35" s="497" t="s">
        <v>270</v>
      </c>
      <c r="E35" s="498">
        <v>0</v>
      </c>
      <c r="F35" s="262">
        <f>_xlfn.SUMIFS('Sch 6 - Reclassifications'!$H$9:$H$41,'Sch 6 - Reclassifications'!$F$9:$F$41,'Sch 4 - CRSB'!$A35,'Sch 6 - Reclassifications'!$G$9:$G$41,4)-_xlfn.SUMIFS('Sch 6 - Reclassifications'!$L$9:$L$41,'Sch 6 - Reclassifications'!$J$9:$J$41,'Sch 4 - CRSB'!$A35,'Sch 6 - Reclassifications'!$K$9:$K$41,4)</f>
        <v>0</v>
      </c>
      <c r="G35" s="262">
        <f>_xlfn.SUMIFS('Sch 7 - Adjustments'!$E$9:$E$29,'Sch 7 - Adjustments'!$I$9:$I$29,'Sch 4 - CRSB'!$A35,'Sch 7 - Adjustments'!$H$9:$H$29,4)</f>
        <v>0</v>
      </c>
      <c r="H35" s="241">
        <f aca="true" t="shared" si="4" ref="H35:H42">SUM(E35:G35)</f>
        <v>0</v>
      </c>
      <c r="I35" s="241">
        <f>+H35*$I$33</f>
        <v>0</v>
      </c>
      <c r="J35" s="279">
        <f aca="true" t="shared" si="5" ref="J35:J42">+H35*$J$33</f>
        <v>0</v>
      </c>
    </row>
    <row r="36" spans="1:10" ht="16.5" customHeight="1">
      <c r="A36" s="95">
        <f>+'Sch 1 - Total Expense'!A24</f>
        <v>12</v>
      </c>
      <c r="B36" s="691" t="s">
        <v>97</v>
      </c>
      <c r="C36" s="691"/>
      <c r="D36" s="497" t="s">
        <v>270</v>
      </c>
      <c r="E36" s="499">
        <v>0</v>
      </c>
      <c r="F36" s="263">
        <f>_xlfn.SUMIFS('Sch 6 - Reclassifications'!$H$9:$H$41,'Sch 6 - Reclassifications'!$F$9:$F$41,'Sch 4 - CRSB'!$A36,'Sch 6 - Reclassifications'!$G$9:$G$41,4)-_xlfn.SUMIFS('Sch 6 - Reclassifications'!$L$9:$L$41,'Sch 6 - Reclassifications'!$J$9:$J$41,'Sch 4 - CRSB'!$A36,'Sch 6 - Reclassifications'!$K$9:$K$41,4)</f>
        <v>0</v>
      </c>
      <c r="G36" s="263">
        <f>_xlfn.SUMIFS('Sch 7 - Adjustments'!$E$9:$E$29,'Sch 7 - Adjustments'!$I$9:$I$29,'Sch 4 - CRSB'!$A36,'Sch 7 - Adjustments'!$H$9:$H$29,4)</f>
        <v>0</v>
      </c>
      <c r="H36" s="242">
        <f t="shared" si="4"/>
        <v>0</v>
      </c>
      <c r="I36" s="242">
        <f aca="true" t="shared" si="6" ref="I36:I52">+H36*$I$33</f>
        <v>0</v>
      </c>
      <c r="J36" s="280">
        <f t="shared" si="5"/>
        <v>0</v>
      </c>
    </row>
    <row r="37" spans="1:10" ht="16.5" customHeight="1">
      <c r="A37" s="95">
        <f>+'Sch 1 - Total Expense'!A25</f>
        <v>13</v>
      </c>
      <c r="B37" s="691" t="s">
        <v>184</v>
      </c>
      <c r="C37" s="691"/>
      <c r="D37" s="497" t="s">
        <v>270</v>
      </c>
      <c r="E37" s="499">
        <v>0</v>
      </c>
      <c r="F37" s="263">
        <f>_xlfn.SUMIFS('Sch 6 - Reclassifications'!$H$9:$H$41,'Sch 6 - Reclassifications'!$F$9:$F$41,'Sch 4 - CRSB'!$A37,'Sch 6 - Reclassifications'!$G$9:$G$41,4)-_xlfn.SUMIFS('Sch 6 - Reclassifications'!$L$9:$L$41,'Sch 6 - Reclassifications'!$J$9:$J$41,'Sch 4 - CRSB'!$A37,'Sch 6 - Reclassifications'!$K$9:$K$41,4)</f>
        <v>0</v>
      </c>
      <c r="G37" s="263">
        <f>_xlfn.SUMIFS('Sch 7 - Adjustments'!$E$9:$E$29,'Sch 7 - Adjustments'!$I$9:$I$29,'Sch 4 - CRSB'!$A37,'Sch 7 - Adjustments'!$H$9:$H$29,4)</f>
        <v>0</v>
      </c>
      <c r="H37" s="242">
        <f>SUM(E37:G37)</f>
        <v>0</v>
      </c>
      <c r="I37" s="242">
        <f>+H37*$I$33</f>
        <v>0</v>
      </c>
      <c r="J37" s="280">
        <f t="shared" si="5"/>
        <v>0</v>
      </c>
    </row>
    <row r="38" spans="1:10" ht="16.5" customHeight="1">
      <c r="A38" s="95">
        <f>+'Sch 1 - Total Expense'!A26</f>
        <v>14</v>
      </c>
      <c r="B38" s="691" t="s">
        <v>185</v>
      </c>
      <c r="C38" s="691"/>
      <c r="D38" s="497" t="s">
        <v>270</v>
      </c>
      <c r="E38" s="499">
        <v>0</v>
      </c>
      <c r="F38" s="263">
        <f>_xlfn.SUMIFS('Sch 6 - Reclassifications'!$H$9:$H$41,'Sch 6 - Reclassifications'!$F$9:$F$41,'Sch 4 - CRSB'!$A38,'Sch 6 - Reclassifications'!$G$9:$G$41,4)-_xlfn.SUMIFS('Sch 6 - Reclassifications'!$L$9:$L$41,'Sch 6 - Reclassifications'!$J$9:$J$41,'Sch 4 - CRSB'!$A38,'Sch 6 - Reclassifications'!$K$9:$K$41,4)</f>
        <v>0</v>
      </c>
      <c r="G38" s="263">
        <f>_xlfn.SUMIFS('Sch 7 - Adjustments'!$E$9:$E$29,'Sch 7 - Adjustments'!$I$9:$I$29,'Sch 4 - CRSB'!$A38,'Sch 7 - Adjustments'!$H$9:$H$29,4)</f>
        <v>0</v>
      </c>
      <c r="H38" s="242">
        <f t="shared" si="4"/>
        <v>0</v>
      </c>
      <c r="I38" s="242">
        <f t="shared" si="6"/>
        <v>0</v>
      </c>
      <c r="J38" s="280">
        <f t="shared" si="5"/>
        <v>0</v>
      </c>
    </row>
    <row r="39" spans="1:10" ht="16.5" customHeight="1">
      <c r="A39" s="95">
        <f>+'Sch 1 - Total Expense'!A27</f>
        <v>15</v>
      </c>
      <c r="B39" s="688" t="s">
        <v>271</v>
      </c>
      <c r="C39" s="688"/>
      <c r="D39" s="497" t="s">
        <v>270</v>
      </c>
      <c r="E39" s="499">
        <v>0</v>
      </c>
      <c r="F39" s="263">
        <f>_xlfn.SUMIFS('Sch 6 - Reclassifications'!$H$9:$H$41,'Sch 6 - Reclassifications'!$F$9:$F$41,'Sch 4 - CRSB'!$A39,'Sch 6 - Reclassifications'!$G$9:$G$41,4)-_xlfn.SUMIFS('Sch 6 - Reclassifications'!$L$9:$L$41,'Sch 6 - Reclassifications'!$J$9:$J$41,'Sch 4 - CRSB'!$A39,'Sch 6 - Reclassifications'!$K$9:$K$41,4)</f>
        <v>0</v>
      </c>
      <c r="G39" s="263">
        <f>_xlfn.SUMIFS('Sch 7 - Adjustments'!$E$9:$E$29,'Sch 7 - Adjustments'!$I$9:$I$29,'Sch 4 - CRSB'!$A39,'Sch 7 - Adjustments'!$H$9:$H$29,4)</f>
        <v>0</v>
      </c>
      <c r="H39" s="242">
        <f t="shared" si="4"/>
        <v>0</v>
      </c>
      <c r="I39" s="242">
        <f t="shared" si="6"/>
        <v>0</v>
      </c>
      <c r="J39" s="280">
        <f t="shared" si="5"/>
        <v>0</v>
      </c>
    </row>
    <row r="40" spans="1:10" ht="16.5" customHeight="1">
      <c r="A40" s="95">
        <f>+'Sch 1 - Total Expense'!A28</f>
        <v>16</v>
      </c>
      <c r="B40" s="688" t="s">
        <v>271</v>
      </c>
      <c r="C40" s="688"/>
      <c r="D40" s="497" t="s">
        <v>270</v>
      </c>
      <c r="E40" s="499">
        <v>0</v>
      </c>
      <c r="F40" s="263">
        <f>_xlfn.SUMIFS('Sch 6 - Reclassifications'!$H$9:$H$41,'Sch 6 - Reclassifications'!$F$9:$F$41,'Sch 4 - CRSB'!$A40,'Sch 6 - Reclassifications'!$G$9:$G$41,4)-_xlfn.SUMIFS('Sch 6 - Reclassifications'!$L$9:$L$41,'Sch 6 - Reclassifications'!$J$9:$J$41,'Sch 4 - CRSB'!$A40,'Sch 6 - Reclassifications'!$K$9:$K$41,4)</f>
        <v>0</v>
      </c>
      <c r="G40" s="263">
        <f>_xlfn.SUMIFS('Sch 7 - Adjustments'!$E$9:$E$29,'Sch 7 - Adjustments'!$I$9:$I$29,'Sch 4 - CRSB'!$A40,'Sch 7 - Adjustments'!$H$9:$H$29,4)</f>
        <v>0</v>
      </c>
      <c r="H40" s="242">
        <f t="shared" si="4"/>
        <v>0</v>
      </c>
      <c r="I40" s="242">
        <f t="shared" si="6"/>
        <v>0</v>
      </c>
      <c r="J40" s="280">
        <f t="shared" si="5"/>
        <v>0</v>
      </c>
    </row>
    <row r="41" spans="1:10" ht="16.5" customHeight="1">
      <c r="A41" s="95">
        <f>+'Sch 1 - Total Expense'!A29</f>
        <v>17</v>
      </c>
      <c r="B41" s="688" t="s">
        <v>271</v>
      </c>
      <c r="C41" s="688"/>
      <c r="D41" s="497" t="s">
        <v>270</v>
      </c>
      <c r="E41" s="499">
        <v>0</v>
      </c>
      <c r="F41" s="263">
        <f>_xlfn.SUMIFS('Sch 6 - Reclassifications'!$H$9:$H$41,'Sch 6 - Reclassifications'!$F$9:$F$41,'Sch 4 - CRSB'!$A41,'Sch 6 - Reclassifications'!$G$9:$G$41,4)-_xlfn.SUMIFS('Sch 6 - Reclassifications'!$L$9:$L$41,'Sch 6 - Reclassifications'!$J$9:$J$41,'Sch 4 - CRSB'!$A41,'Sch 6 - Reclassifications'!$K$9:$K$41,4)</f>
        <v>0</v>
      </c>
      <c r="G41" s="263">
        <f>_xlfn.SUMIFS('Sch 7 - Adjustments'!$E$9:$E$29,'Sch 7 - Adjustments'!$I$9:$I$29,'Sch 4 - CRSB'!$A41,'Sch 7 - Adjustments'!$H$9:$H$29,4)</f>
        <v>0</v>
      </c>
      <c r="H41" s="242">
        <f t="shared" si="4"/>
        <v>0</v>
      </c>
      <c r="I41" s="242">
        <f t="shared" si="6"/>
        <v>0</v>
      </c>
      <c r="J41" s="280">
        <f t="shared" si="5"/>
        <v>0</v>
      </c>
    </row>
    <row r="42" spans="1:10" ht="16.5" customHeight="1">
      <c r="A42" s="95">
        <f>+'Sch 1 - Total Expense'!A30</f>
        <v>18</v>
      </c>
      <c r="B42" s="688" t="s">
        <v>271</v>
      </c>
      <c r="C42" s="688"/>
      <c r="D42" s="497" t="s">
        <v>270</v>
      </c>
      <c r="E42" s="500">
        <v>0</v>
      </c>
      <c r="F42" s="264">
        <f>_xlfn.SUMIFS('Sch 6 - Reclassifications'!$H$9:$H$41,'Sch 6 - Reclassifications'!$F$9:$F$41,'Sch 4 - CRSB'!$A42,'Sch 6 - Reclassifications'!$G$9:$G$41,4)-_xlfn.SUMIFS('Sch 6 - Reclassifications'!$L$9:$L$41,'Sch 6 - Reclassifications'!$J$9:$J$41,'Sch 4 - CRSB'!$A42,'Sch 6 - Reclassifications'!$K$9:$K$41,4)</f>
        <v>0</v>
      </c>
      <c r="G42" s="264">
        <f>_xlfn.SUMIFS('Sch 7 - Adjustments'!$E$9:$E$29,'Sch 7 - Adjustments'!$I$9:$I$29,'Sch 4 - CRSB'!$A42,'Sch 7 - Adjustments'!$H$9:$H$29,4)</f>
        <v>0</v>
      </c>
      <c r="H42" s="243">
        <f t="shared" si="4"/>
        <v>0</v>
      </c>
      <c r="I42" s="243">
        <f t="shared" si="6"/>
        <v>0</v>
      </c>
      <c r="J42" s="281">
        <f t="shared" si="5"/>
        <v>0</v>
      </c>
    </row>
    <row r="43" spans="1:10" ht="16.5" customHeight="1">
      <c r="A43" s="95"/>
      <c r="B43" s="655" t="str">
        <f>+'Sch 1 - Total Expense'!B31:C31</f>
        <v>Subtotal Salaries (Lines 11.00 thru 18.00)</v>
      </c>
      <c r="C43" s="655"/>
      <c r="D43" s="215"/>
      <c r="E43" s="224">
        <f aca="true" t="shared" si="7" ref="E43:J43">SUM(E35:E42)</f>
        <v>0</v>
      </c>
      <c r="F43" s="224">
        <f t="shared" si="7"/>
        <v>0</v>
      </c>
      <c r="G43" s="224">
        <f t="shared" si="7"/>
        <v>0</v>
      </c>
      <c r="H43" s="246">
        <f t="shared" si="7"/>
        <v>0</v>
      </c>
      <c r="I43" s="246">
        <f t="shared" si="7"/>
        <v>0</v>
      </c>
      <c r="J43" s="282">
        <f t="shared" si="7"/>
        <v>0</v>
      </c>
    </row>
    <row r="44" spans="1:10" ht="18" customHeight="1">
      <c r="A44" s="95"/>
      <c r="B44" s="672"/>
      <c r="C44" s="673"/>
      <c r="D44" s="215"/>
      <c r="E44" s="224"/>
      <c r="F44" s="224"/>
      <c r="G44" s="224"/>
      <c r="H44" s="246"/>
      <c r="I44" s="246"/>
      <c r="J44" s="282"/>
    </row>
    <row r="45" spans="1:10" ht="19.5" customHeight="1">
      <c r="A45" s="95"/>
      <c r="B45" s="654" t="str">
        <f>+'Sch 1 - Total Expense'!B33:C33</f>
        <v>Fringe Benefits</v>
      </c>
      <c r="C45" s="654"/>
      <c r="D45" s="215"/>
      <c r="E45" s="226"/>
      <c r="F45" s="226"/>
      <c r="G45" s="226"/>
      <c r="H45" s="248"/>
      <c r="I45" s="248"/>
      <c r="J45" s="283"/>
    </row>
    <row r="46" spans="1:10" ht="16.5" customHeight="1">
      <c r="A46" s="95">
        <f>+'Sch 1 - Total Expense'!A34</f>
        <v>19</v>
      </c>
      <c r="B46" s="691" t="s">
        <v>96</v>
      </c>
      <c r="C46" s="691"/>
      <c r="D46" s="497" t="s">
        <v>270</v>
      </c>
      <c r="E46" s="498">
        <v>0</v>
      </c>
      <c r="F46" s="262">
        <f>_xlfn.SUMIFS('Sch 6 - Reclassifications'!$H$9:$H$41,'Sch 6 - Reclassifications'!$F$9:$F$41,'Sch 4 - CRSB'!$A46,'Sch 6 - Reclassifications'!$G$9:$G$41,4)-_xlfn.SUMIFS('Sch 6 - Reclassifications'!$L$9:$L$41,'Sch 6 - Reclassifications'!$J$9:$J$41,'Sch 4 - CRSB'!$A46,'Sch 6 - Reclassifications'!$K$9:$K$41,4)</f>
        <v>0</v>
      </c>
      <c r="G46" s="262">
        <f>_xlfn.SUMIFS('Sch 7 - Adjustments'!$E$9:$E$29,'Sch 7 - Adjustments'!$I$9:$I$29,'Sch 4 - CRSB'!$A46,'Sch 7 - Adjustments'!$H$9:$H$29,4)</f>
        <v>0</v>
      </c>
      <c r="H46" s="241">
        <f aca="true" t="shared" si="8" ref="H46:H53">SUM(E46:G46)</f>
        <v>0</v>
      </c>
      <c r="I46" s="241">
        <f t="shared" si="6"/>
        <v>0</v>
      </c>
      <c r="J46" s="279">
        <f aca="true" t="shared" si="9" ref="J46:J53">+H46*$J$33</f>
        <v>0</v>
      </c>
    </row>
    <row r="47" spans="1:10" ht="16.5" customHeight="1">
      <c r="A47" s="95">
        <f>+'Sch 1 - Total Expense'!A35</f>
        <v>20</v>
      </c>
      <c r="B47" s="691" t="s">
        <v>97</v>
      </c>
      <c r="C47" s="691"/>
      <c r="D47" s="497" t="s">
        <v>270</v>
      </c>
      <c r="E47" s="499">
        <v>0</v>
      </c>
      <c r="F47" s="263">
        <f>_xlfn.SUMIFS('Sch 6 - Reclassifications'!$H$9:$H$41,'Sch 6 - Reclassifications'!$F$9:$F$41,'Sch 4 - CRSB'!$A47,'Sch 6 - Reclassifications'!$G$9:$G$41,4)-_xlfn.SUMIFS('Sch 6 - Reclassifications'!$L$9:$L$41,'Sch 6 - Reclassifications'!$J$9:$J$41,'Sch 4 - CRSB'!$A47,'Sch 6 - Reclassifications'!$K$9:$K$41,4)</f>
        <v>0</v>
      </c>
      <c r="G47" s="263">
        <f>_xlfn.SUMIFS('Sch 7 - Adjustments'!$E$9:$E$29,'Sch 7 - Adjustments'!$I$9:$I$29,'Sch 4 - CRSB'!$A47,'Sch 7 - Adjustments'!$H$9:$H$29,4)</f>
        <v>0</v>
      </c>
      <c r="H47" s="242">
        <f t="shared" si="8"/>
        <v>0</v>
      </c>
      <c r="I47" s="242">
        <f t="shared" si="6"/>
        <v>0</v>
      </c>
      <c r="J47" s="280">
        <f t="shared" si="9"/>
        <v>0</v>
      </c>
    </row>
    <row r="48" spans="1:10" ht="16.5" customHeight="1">
      <c r="A48" s="95">
        <f>+'Sch 1 - Total Expense'!A36</f>
        <v>21</v>
      </c>
      <c r="B48" s="691" t="s">
        <v>184</v>
      </c>
      <c r="C48" s="691"/>
      <c r="D48" s="497" t="s">
        <v>270</v>
      </c>
      <c r="E48" s="499">
        <v>0</v>
      </c>
      <c r="F48" s="263">
        <f>_xlfn.SUMIFS('Sch 6 - Reclassifications'!$H$9:$H$41,'Sch 6 - Reclassifications'!$F$9:$F$41,'Sch 4 - CRSB'!$A48,'Sch 6 - Reclassifications'!$G$9:$G$41,4)-_xlfn.SUMIFS('Sch 6 - Reclassifications'!$L$9:$L$41,'Sch 6 - Reclassifications'!$J$9:$J$41,'Sch 4 - CRSB'!$A48,'Sch 6 - Reclassifications'!$K$9:$K$41,4)</f>
        <v>0</v>
      </c>
      <c r="G48" s="263">
        <f>_xlfn.SUMIFS('Sch 7 - Adjustments'!$E$9:$E$29,'Sch 7 - Adjustments'!$I$9:$I$29,'Sch 4 - CRSB'!$A48,'Sch 7 - Adjustments'!$H$9:$H$29,4)</f>
        <v>0</v>
      </c>
      <c r="H48" s="242">
        <f t="shared" si="8"/>
        <v>0</v>
      </c>
      <c r="I48" s="242">
        <f t="shared" si="6"/>
        <v>0</v>
      </c>
      <c r="J48" s="280">
        <f t="shared" si="9"/>
        <v>0</v>
      </c>
    </row>
    <row r="49" spans="1:10" ht="16.5" customHeight="1">
      <c r="A49" s="95">
        <f>+'Sch 1 - Total Expense'!A37</f>
        <v>22</v>
      </c>
      <c r="B49" s="691" t="s">
        <v>185</v>
      </c>
      <c r="C49" s="691"/>
      <c r="D49" s="497" t="s">
        <v>270</v>
      </c>
      <c r="E49" s="499">
        <v>0</v>
      </c>
      <c r="F49" s="263">
        <f>_xlfn.SUMIFS('Sch 6 - Reclassifications'!$H$9:$H$41,'Sch 6 - Reclassifications'!$F$9:$F$41,'Sch 4 - CRSB'!$A49,'Sch 6 - Reclassifications'!$G$9:$G$41,4)-_xlfn.SUMIFS('Sch 6 - Reclassifications'!$L$9:$L$41,'Sch 6 - Reclassifications'!$J$9:$J$41,'Sch 4 - CRSB'!$A49,'Sch 6 - Reclassifications'!$K$9:$K$41,4)</f>
        <v>0</v>
      </c>
      <c r="G49" s="263">
        <f>_xlfn.SUMIFS('Sch 7 - Adjustments'!$E$9:$E$29,'Sch 7 - Adjustments'!$I$9:$I$29,'Sch 4 - CRSB'!$A49,'Sch 7 - Adjustments'!$H$9:$H$29,4)</f>
        <v>0</v>
      </c>
      <c r="H49" s="242">
        <f t="shared" si="8"/>
        <v>0</v>
      </c>
      <c r="I49" s="242">
        <f t="shared" si="6"/>
        <v>0</v>
      </c>
      <c r="J49" s="280">
        <f t="shared" si="9"/>
        <v>0</v>
      </c>
    </row>
    <row r="50" spans="1:10" ht="16.5" customHeight="1">
      <c r="A50" s="95">
        <f>+'Sch 1 - Total Expense'!A38</f>
        <v>23</v>
      </c>
      <c r="B50" s="688" t="s">
        <v>271</v>
      </c>
      <c r="C50" s="688"/>
      <c r="D50" s="497" t="s">
        <v>270</v>
      </c>
      <c r="E50" s="499">
        <v>0</v>
      </c>
      <c r="F50" s="263">
        <f>_xlfn.SUMIFS('Sch 6 - Reclassifications'!$H$9:$H$41,'Sch 6 - Reclassifications'!$F$9:$F$41,'Sch 4 - CRSB'!$A50,'Sch 6 - Reclassifications'!$G$9:$G$41,4)-_xlfn.SUMIFS('Sch 6 - Reclassifications'!$L$9:$L$41,'Sch 6 - Reclassifications'!$J$9:$J$41,'Sch 4 - CRSB'!$A50,'Sch 6 - Reclassifications'!$K$9:$K$41,4)</f>
        <v>0</v>
      </c>
      <c r="G50" s="263">
        <f>_xlfn.SUMIFS('Sch 7 - Adjustments'!$E$9:$E$29,'Sch 7 - Adjustments'!$I$9:$I$29,'Sch 4 - CRSB'!$A50,'Sch 7 - Adjustments'!$H$9:$H$29,4)</f>
        <v>0</v>
      </c>
      <c r="H50" s="242">
        <f t="shared" si="8"/>
        <v>0</v>
      </c>
      <c r="I50" s="242">
        <f t="shared" si="6"/>
        <v>0</v>
      </c>
      <c r="J50" s="280">
        <f t="shared" si="9"/>
        <v>0</v>
      </c>
    </row>
    <row r="51" spans="1:10" ht="16.5" customHeight="1">
      <c r="A51" s="95">
        <f>+'Sch 1 - Total Expense'!A39</f>
        <v>24</v>
      </c>
      <c r="B51" s="688" t="s">
        <v>271</v>
      </c>
      <c r="C51" s="688"/>
      <c r="D51" s="497" t="s">
        <v>270</v>
      </c>
      <c r="E51" s="499">
        <v>0</v>
      </c>
      <c r="F51" s="263">
        <f>_xlfn.SUMIFS('Sch 6 - Reclassifications'!$H$9:$H$41,'Sch 6 - Reclassifications'!$F$9:$F$41,'Sch 4 - CRSB'!$A51,'Sch 6 - Reclassifications'!$G$9:$G$41,4)-_xlfn.SUMIFS('Sch 6 - Reclassifications'!$L$9:$L$41,'Sch 6 - Reclassifications'!$J$9:$J$41,'Sch 4 - CRSB'!$A51,'Sch 6 - Reclassifications'!$K$9:$K$41,4)</f>
        <v>0</v>
      </c>
      <c r="G51" s="263">
        <f>_xlfn.SUMIFS('Sch 7 - Adjustments'!$E$9:$E$29,'Sch 7 - Adjustments'!$I$9:$I$29,'Sch 4 - CRSB'!$A51,'Sch 7 - Adjustments'!$H$9:$H$29,4)</f>
        <v>0</v>
      </c>
      <c r="H51" s="242">
        <f t="shared" si="8"/>
        <v>0</v>
      </c>
      <c r="I51" s="242">
        <f t="shared" si="6"/>
        <v>0</v>
      </c>
      <c r="J51" s="280">
        <f t="shared" si="9"/>
        <v>0</v>
      </c>
    </row>
    <row r="52" spans="1:10" ht="16.5" customHeight="1">
      <c r="A52" s="95">
        <f>+'Sch 1 - Total Expense'!A40</f>
        <v>25</v>
      </c>
      <c r="B52" s="688" t="s">
        <v>271</v>
      </c>
      <c r="C52" s="688"/>
      <c r="D52" s="497" t="s">
        <v>270</v>
      </c>
      <c r="E52" s="499">
        <v>0</v>
      </c>
      <c r="F52" s="263">
        <f>_xlfn.SUMIFS('Sch 6 - Reclassifications'!$H$9:$H$41,'Sch 6 - Reclassifications'!$F$9:$F$41,'Sch 4 - CRSB'!$A52,'Sch 6 - Reclassifications'!$G$9:$G$41,4)-_xlfn.SUMIFS('Sch 6 - Reclassifications'!$L$9:$L$41,'Sch 6 - Reclassifications'!$J$9:$J$41,'Sch 4 - CRSB'!$A52,'Sch 6 - Reclassifications'!$K$9:$K$41,4)</f>
        <v>0</v>
      </c>
      <c r="G52" s="263">
        <f>_xlfn.SUMIFS('Sch 7 - Adjustments'!$E$9:$E$29,'Sch 7 - Adjustments'!$I$9:$I$29,'Sch 4 - CRSB'!$A52,'Sch 7 - Adjustments'!$H$9:$H$29,4)</f>
        <v>0</v>
      </c>
      <c r="H52" s="242">
        <f t="shared" si="8"/>
        <v>0</v>
      </c>
      <c r="I52" s="242">
        <f t="shared" si="6"/>
        <v>0</v>
      </c>
      <c r="J52" s="280">
        <f t="shared" si="9"/>
        <v>0</v>
      </c>
    </row>
    <row r="53" spans="1:10" ht="16.5" customHeight="1">
      <c r="A53" s="95">
        <f>+'Sch 1 - Total Expense'!A41</f>
        <v>26</v>
      </c>
      <c r="B53" s="664" t="s">
        <v>271</v>
      </c>
      <c r="C53" s="665"/>
      <c r="D53" s="497" t="s">
        <v>270</v>
      </c>
      <c r="E53" s="500">
        <v>0</v>
      </c>
      <c r="F53" s="264">
        <f>_xlfn.SUMIFS('Sch 6 - Reclassifications'!$H$9:$H$41,'Sch 6 - Reclassifications'!$F$9:$F$41,'Sch 4 - CRSB'!$A53,'Sch 6 - Reclassifications'!$G$9:$G$41,4)-_xlfn.SUMIFS('Sch 6 - Reclassifications'!$L$9:$L$41,'Sch 6 - Reclassifications'!$J$9:$J$41,'Sch 4 - CRSB'!$A53,'Sch 6 - Reclassifications'!$K$9:$K$41,4)</f>
        <v>0</v>
      </c>
      <c r="G53" s="264">
        <f>_xlfn.SUMIFS('Sch 7 - Adjustments'!$E$9:$E$29,'Sch 7 - Adjustments'!$I$9:$I$29,'Sch 4 - CRSB'!$A53,'Sch 7 - Adjustments'!$H$9:$H$29,4)</f>
        <v>0</v>
      </c>
      <c r="H53" s="243">
        <f t="shared" si="8"/>
        <v>0</v>
      </c>
      <c r="I53" s="243">
        <f>+H53*$I$33</f>
        <v>0</v>
      </c>
      <c r="J53" s="281">
        <f t="shared" si="9"/>
        <v>0</v>
      </c>
    </row>
    <row r="54" spans="1:10" ht="16.5" customHeight="1">
      <c r="A54" s="95"/>
      <c r="B54" s="655" t="str">
        <f>+'Sch 1 - Total Expense'!B42:C42</f>
        <v>Subtotal Fringe Benefits (Lines 19.00 thru 26.00)</v>
      </c>
      <c r="C54" s="655"/>
      <c r="D54" s="215"/>
      <c r="E54" s="284">
        <f aca="true" t="shared" si="10" ref="E54:J54">SUM(E46:E53)</f>
        <v>0</v>
      </c>
      <c r="F54" s="284">
        <f t="shared" si="10"/>
        <v>0</v>
      </c>
      <c r="G54" s="284">
        <f t="shared" si="10"/>
        <v>0</v>
      </c>
      <c r="H54" s="285">
        <f t="shared" si="10"/>
        <v>0</v>
      </c>
      <c r="I54" s="285">
        <f t="shared" si="10"/>
        <v>0</v>
      </c>
      <c r="J54" s="286">
        <f t="shared" si="10"/>
        <v>0</v>
      </c>
    </row>
    <row r="55" spans="1:10" ht="16.5" customHeight="1">
      <c r="A55" s="95"/>
      <c r="B55" s="658" t="str">
        <f>+'Sch 1 - Total Expense'!B43:C43</f>
        <v>Total Salaries &amp; Fringe Benefits</v>
      </c>
      <c r="C55" s="658"/>
      <c r="D55" s="215"/>
      <c r="E55" s="222">
        <f aca="true" t="shared" si="11" ref="E55:J55">+E43+E54</f>
        <v>0</v>
      </c>
      <c r="F55" s="222">
        <f t="shared" si="11"/>
        <v>0</v>
      </c>
      <c r="G55" s="222">
        <f t="shared" si="11"/>
        <v>0</v>
      </c>
      <c r="H55" s="222">
        <f t="shared" si="11"/>
        <v>0</v>
      </c>
      <c r="I55" s="222">
        <f t="shared" si="11"/>
        <v>0</v>
      </c>
      <c r="J55" s="245">
        <f t="shared" si="11"/>
        <v>0</v>
      </c>
    </row>
    <row r="56" spans="1:10" ht="16.5" customHeight="1" thickBot="1">
      <c r="A56" s="98"/>
      <c r="B56" s="666"/>
      <c r="C56" s="667"/>
      <c r="D56" s="238"/>
      <c r="E56" s="239"/>
      <c r="F56" s="239"/>
      <c r="G56" s="239"/>
      <c r="H56" s="239"/>
      <c r="I56" s="287"/>
      <c r="J56" s="240"/>
    </row>
    <row r="57" spans="1:10" ht="19.5" customHeight="1">
      <c r="A57" s="143"/>
      <c r="B57" s="153"/>
      <c r="C57" s="153"/>
      <c r="D57" s="154"/>
      <c r="E57" s="155"/>
      <c r="F57" s="155"/>
      <c r="G57" s="155"/>
      <c r="H57" s="155"/>
      <c r="I57" s="155"/>
      <c r="J57" s="155"/>
    </row>
    <row r="58" spans="1:10" ht="21" customHeight="1">
      <c r="A58" s="703" t="s">
        <v>154</v>
      </c>
      <c r="B58" s="704"/>
      <c r="C58" s="704"/>
      <c r="D58" s="704"/>
      <c r="E58" s="705"/>
      <c r="F58" s="155"/>
      <c r="G58" s="155"/>
      <c r="H58" s="155"/>
      <c r="I58" s="155"/>
      <c r="J58" s="155"/>
    </row>
    <row r="59" spans="1:10" ht="18" customHeight="1" thickBot="1">
      <c r="A59" s="695" t="s">
        <v>45</v>
      </c>
      <c r="B59" s="696"/>
      <c r="C59" s="696"/>
      <c r="D59" s="138" t="s">
        <v>120</v>
      </c>
      <c r="E59" s="139" t="s">
        <v>121</v>
      </c>
      <c r="F59" s="155"/>
      <c r="G59" s="155"/>
      <c r="H59" s="155"/>
      <c r="I59" s="155"/>
      <c r="J59" s="155"/>
    </row>
    <row r="60" spans="1:10" ht="18" customHeight="1" thickTop="1">
      <c r="A60" s="697" t="s">
        <v>168</v>
      </c>
      <c r="B60" s="698"/>
      <c r="C60" s="699"/>
      <c r="D60" s="502">
        <v>0</v>
      </c>
      <c r="E60" s="288">
        <f>IF(D60=0,0,+D60/$D$62)</f>
        <v>0</v>
      </c>
      <c r="F60" s="155"/>
      <c r="G60" s="155"/>
      <c r="H60" s="155"/>
      <c r="I60" s="155"/>
      <c r="J60" s="155"/>
    </row>
    <row r="61" spans="1:10" ht="18" customHeight="1">
      <c r="A61" s="706" t="s">
        <v>169</v>
      </c>
      <c r="B61" s="707"/>
      <c r="C61" s="708"/>
      <c r="D61" s="503">
        <v>0</v>
      </c>
      <c r="E61" s="289">
        <f>IF(D61=0,0,+D61/$D$62)</f>
        <v>0</v>
      </c>
      <c r="F61" s="155"/>
      <c r="G61" s="155"/>
      <c r="H61" s="155"/>
      <c r="I61" s="155"/>
      <c r="J61" s="155"/>
    </row>
    <row r="62" spans="1:10" ht="18" customHeight="1">
      <c r="A62" s="706" t="s">
        <v>46</v>
      </c>
      <c r="B62" s="707"/>
      <c r="C62" s="708"/>
      <c r="D62" s="270">
        <f>SUM(D60:D61)</f>
        <v>0</v>
      </c>
      <c r="E62" s="271">
        <f>SUM(E60:E61)</f>
        <v>0</v>
      </c>
      <c r="F62" s="155"/>
      <c r="G62" s="155"/>
      <c r="H62" s="155"/>
      <c r="I62" s="155"/>
      <c r="J62" s="155"/>
    </row>
    <row r="63" spans="1:10" ht="18" customHeight="1">
      <c r="A63" s="700"/>
      <c r="B63" s="701"/>
      <c r="C63" s="702"/>
      <c r="D63" s="272"/>
      <c r="E63" s="273"/>
      <c r="F63" s="155"/>
      <c r="G63" s="155"/>
      <c r="H63" s="155"/>
      <c r="I63" s="155"/>
      <c r="J63" s="155"/>
    </row>
    <row r="64" spans="1:10" ht="15.75" customHeight="1">
      <c r="A64" s="59"/>
      <c r="B64" s="60"/>
      <c r="C64" s="60"/>
      <c r="D64" s="61"/>
      <c r="E64" s="62"/>
      <c r="F64" s="62"/>
      <c r="G64" s="62"/>
      <c r="H64" s="62"/>
      <c r="I64" s="62"/>
      <c r="J64" s="62"/>
    </row>
    <row r="65" spans="1:10" ht="22.5" customHeight="1">
      <c r="A65" s="33"/>
      <c r="B65" s="661"/>
      <c r="C65" s="661"/>
      <c r="D65" s="661"/>
      <c r="E65" s="661"/>
      <c r="F65" s="661"/>
      <c r="G65" s="661"/>
      <c r="H65" s="661"/>
      <c r="I65" s="64"/>
      <c r="J65" s="30"/>
    </row>
    <row r="66" spans="1:9" ht="22.5" customHeight="1">
      <c r="A66" s="33"/>
      <c r="B66" s="661"/>
      <c r="C66" s="661"/>
      <c r="D66" s="661"/>
      <c r="E66" s="661"/>
      <c r="F66" s="661"/>
      <c r="G66" s="661"/>
      <c r="H66" s="661"/>
      <c r="I66" s="64"/>
    </row>
    <row r="67" spans="5:11" ht="12" customHeight="1">
      <c r="E67" s="16"/>
      <c r="F67" s="35"/>
      <c r="G67" s="35"/>
      <c r="H67" s="35"/>
      <c r="I67" s="35"/>
      <c r="J67" s="35"/>
      <c r="K67" s="35"/>
    </row>
    <row r="68" spans="5:11" ht="12" customHeight="1">
      <c r="E68" s="16"/>
      <c r="F68" s="35"/>
      <c r="G68" s="35"/>
      <c r="H68" s="35"/>
      <c r="I68" s="35"/>
      <c r="J68" s="36"/>
      <c r="K68" s="36"/>
    </row>
    <row r="69" spans="5:10" ht="12" customHeight="1">
      <c r="E69" s="16"/>
      <c r="F69" s="39"/>
      <c r="G69" s="39"/>
      <c r="H69" s="39"/>
      <c r="I69" s="39"/>
      <c r="J69" s="16"/>
    </row>
    <row r="70" spans="5:10" ht="12" customHeight="1">
      <c r="E70" s="16"/>
      <c r="F70" s="39"/>
      <c r="G70" s="39"/>
      <c r="H70" s="39"/>
      <c r="I70" s="39"/>
      <c r="J70" s="16"/>
    </row>
    <row r="71" spans="5:10" ht="12" customHeight="1">
      <c r="E71" s="16"/>
      <c r="F71" s="39"/>
      <c r="G71" s="39"/>
      <c r="H71" s="39"/>
      <c r="I71" s="39"/>
      <c r="J71" s="16"/>
    </row>
    <row r="72" spans="5:10" ht="10.5" customHeight="1">
      <c r="E72" s="16"/>
      <c r="F72" s="39"/>
      <c r="G72" s="39"/>
      <c r="H72" s="39"/>
      <c r="I72" s="39"/>
      <c r="J72" s="16"/>
    </row>
  </sheetData>
  <sheetProtection/>
  <protectedRanges>
    <protectedRange sqref="E10:E16 E18:E19" name="Range1"/>
    <protectedRange sqref="D25:D26" name="Range2"/>
    <protectedRange sqref="E35:E42 E48" name="Range3"/>
    <protectedRange sqref="E46:E47 E49:E53" name="Range4"/>
    <protectedRange sqref="D60:D61" name="Range5"/>
    <protectedRange sqref="E17" name="Range1_1"/>
  </protectedRanges>
  <mergeCells count="61">
    <mergeCell ref="B9:C9"/>
    <mergeCell ref="B10:C10"/>
    <mergeCell ref="B11:C11"/>
    <mergeCell ref="C4:E4"/>
    <mergeCell ref="B13:C13"/>
    <mergeCell ref="B12:C12"/>
    <mergeCell ref="B18:C18"/>
    <mergeCell ref="B14:C14"/>
    <mergeCell ref="B38:C38"/>
    <mergeCell ref="B15:C15"/>
    <mergeCell ref="A28:C28"/>
    <mergeCell ref="B43:C43"/>
    <mergeCell ref="B49:C49"/>
    <mergeCell ref="B44:C44"/>
    <mergeCell ref="B50:C50"/>
    <mergeCell ref="A1:J1"/>
    <mergeCell ref="A3:B3"/>
    <mergeCell ref="C3:E3"/>
    <mergeCell ref="A6:A8"/>
    <mergeCell ref="B6:C8"/>
    <mergeCell ref="A4:B4"/>
    <mergeCell ref="G4:H4"/>
    <mergeCell ref="I3:J3"/>
    <mergeCell ref="D32:D33"/>
    <mergeCell ref="B16:C16"/>
    <mergeCell ref="B17:C17"/>
    <mergeCell ref="B39:C39"/>
    <mergeCell ref="B37:C37"/>
    <mergeCell ref="A24:C24"/>
    <mergeCell ref="A25:C25"/>
    <mergeCell ref="A26:C26"/>
    <mergeCell ref="A27:C27"/>
    <mergeCell ref="B47:C47"/>
    <mergeCell ref="B55:C55"/>
    <mergeCell ref="A61:C61"/>
    <mergeCell ref="A62:C62"/>
    <mergeCell ref="A58:E58"/>
    <mergeCell ref="B19:C19"/>
    <mergeCell ref="B20:C20"/>
    <mergeCell ref="B34:C34"/>
    <mergeCell ref="B35:C35"/>
    <mergeCell ref="B36:C36"/>
    <mergeCell ref="A23:E23"/>
    <mergeCell ref="A31:A33"/>
    <mergeCell ref="B31:C33"/>
    <mergeCell ref="B66:H66"/>
    <mergeCell ref="B40:C40"/>
    <mergeCell ref="A59:C59"/>
    <mergeCell ref="A60:C60"/>
    <mergeCell ref="B52:C52"/>
    <mergeCell ref="B54:C54"/>
    <mergeCell ref="B51:C51"/>
    <mergeCell ref="B53:C53"/>
    <mergeCell ref="B45:C45"/>
    <mergeCell ref="B65:H65"/>
    <mergeCell ref="A63:C63"/>
    <mergeCell ref="B41:C41"/>
    <mergeCell ref="B56:C56"/>
    <mergeCell ref="B46:C46"/>
    <mergeCell ref="B48:C48"/>
    <mergeCell ref="B42:C42"/>
  </mergeCells>
  <printOptions horizontalCentered="1"/>
  <pageMargins left="0.33" right="0.33" top="0.75" bottom="0.5" header="0.25" footer="0.25"/>
  <pageSetup fitToHeight="1" fitToWidth="1" horizontalDpi="300" verticalDpi="300" orientation="portrait" scale="59" r:id="rId1"/>
  <headerFooter alignWithMargins="0">
    <oddHeader>&amp;L&amp;9State of Washington – Health Care Authority&amp;R&amp;9Health Care Authority
Ground Emergency Medical Transportation</oddHeader>
    <oddFooter>&amp;R&amp;9Page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76"/>
  <sheetViews>
    <sheetView showGridLines="0" zoomScaleSheetLayoutView="100" zoomScalePageLayoutView="80" workbookViewId="0" topLeftCell="A1">
      <selection activeCell="E38" sqref="E38"/>
    </sheetView>
  </sheetViews>
  <sheetFormatPr defaultColWidth="4.6640625" defaultRowHeight="10.5" customHeight="1"/>
  <cols>
    <col min="1" max="1" width="6.6640625" style="16" bestFit="1" customWidth="1"/>
    <col min="2" max="2" width="15.21484375" style="16" customWidth="1"/>
    <col min="3" max="3" width="16.88671875" style="16" customWidth="1"/>
    <col min="4" max="4" width="8.99609375" style="16" customWidth="1"/>
    <col min="5" max="8" width="14.99609375" style="23" customWidth="1"/>
    <col min="9" max="10" width="14.77734375" style="23" customWidth="1"/>
    <col min="11" max="16384" width="4.6640625" style="16" customWidth="1"/>
  </cols>
  <sheetData>
    <row r="1" spans="1:10" s="13" customFormat="1" ht="18" customHeight="1">
      <c r="A1" s="638" t="s">
        <v>196</v>
      </c>
      <c r="B1" s="638"/>
      <c r="C1" s="638"/>
      <c r="D1" s="638"/>
      <c r="E1" s="638"/>
      <c r="F1" s="638"/>
      <c r="G1" s="638"/>
      <c r="H1" s="638"/>
      <c r="I1" s="638"/>
      <c r="J1" s="638"/>
    </row>
    <row r="2" spans="1:10" ht="16.5" customHeight="1">
      <c r="A2" s="14"/>
      <c r="B2" s="14"/>
      <c r="C2" s="15"/>
      <c r="D2" s="15"/>
      <c r="E2" s="22"/>
      <c r="F2" s="22"/>
      <c r="G2" s="22"/>
      <c r="H2" s="22"/>
      <c r="I2" s="22"/>
      <c r="J2" s="21"/>
    </row>
    <row r="3" spans="1:10" ht="16.5" customHeight="1">
      <c r="A3" s="639" t="s">
        <v>192</v>
      </c>
      <c r="B3" s="639"/>
      <c r="C3" s="678">
        <f>Fire_District_Name</f>
        <v>0</v>
      </c>
      <c r="D3" s="678"/>
      <c r="E3" s="678"/>
      <c r="F3" s="105"/>
      <c r="H3" s="104" t="s">
        <v>127</v>
      </c>
      <c r="I3" s="640">
        <f>FYE</f>
        <v>0</v>
      </c>
      <c r="J3" s="640"/>
    </row>
    <row r="4" spans="1:10" ht="16.5" customHeight="1">
      <c r="A4" s="639" t="s">
        <v>125</v>
      </c>
      <c r="B4" s="639"/>
      <c r="C4" s="662">
        <f>NPI</f>
        <v>0</v>
      </c>
      <c r="D4" s="662"/>
      <c r="E4" s="662"/>
      <c r="F4" s="105"/>
      <c r="G4" s="663"/>
      <c r="H4" s="663"/>
      <c r="I4" s="106"/>
      <c r="J4" s="106"/>
    </row>
    <row r="5" spans="1:10" ht="16.5" customHeight="1" thickBot="1">
      <c r="A5" s="13"/>
      <c r="B5" s="13"/>
      <c r="C5" s="127"/>
      <c r="D5" s="127"/>
      <c r="E5" s="128"/>
      <c r="F5" s="128"/>
      <c r="G5" s="128"/>
      <c r="H5" s="129"/>
      <c r="I5" s="129"/>
      <c r="J5" s="156"/>
    </row>
    <row r="6" spans="1:10" ht="10.5" customHeight="1">
      <c r="A6" s="679" t="s">
        <v>99</v>
      </c>
      <c r="B6" s="682" t="s">
        <v>53</v>
      </c>
      <c r="C6" s="683"/>
      <c r="D6" s="107"/>
      <c r="E6" s="108">
        <v>1</v>
      </c>
      <c r="F6" s="108">
        <v>2</v>
      </c>
      <c r="G6" s="108">
        <v>3</v>
      </c>
      <c r="H6" s="108">
        <v>4</v>
      </c>
      <c r="I6" s="133">
        <v>5</v>
      </c>
      <c r="J6" s="109">
        <v>6</v>
      </c>
    </row>
    <row r="7" spans="1:10" ht="25.5">
      <c r="A7" s="680"/>
      <c r="B7" s="684"/>
      <c r="C7" s="685"/>
      <c r="D7" s="134" t="s">
        <v>106</v>
      </c>
      <c r="E7" s="110" t="s">
        <v>114</v>
      </c>
      <c r="F7" s="110" t="s">
        <v>214</v>
      </c>
      <c r="G7" s="110" t="s">
        <v>215</v>
      </c>
      <c r="H7" s="110" t="s">
        <v>115</v>
      </c>
      <c r="I7" s="135" t="s">
        <v>164</v>
      </c>
      <c r="J7" s="111" t="s">
        <v>165</v>
      </c>
    </row>
    <row r="8" spans="1:10" ht="24" customHeight="1" thickBot="1">
      <c r="A8" s="681"/>
      <c r="B8" s="686"/>
      <c r="C8" s="687"/>
      <c r="D8" s="86"/>
      <c r="E8" s="112" t="s">
        <v>116</v>
      </c>
      <c r="F8" s="113" t="s">
        <v>187</v>
      </c>
      <c r="G8" s="113" t="s">
        <v>134</v>
      </c>
      <c r="H8" s="112"/>
      <c r="I8" s="140">
        <f>G56</f>
        <v>0</v>
      </c>
      <c r="J8" s="137">
        <f>+G57</f>
        <v>0</v>
      </c>
    </row>
    <row r="9" spans="1:10" ht="17.25" customHeight="1" thickTop="1">
      <c r="A9" s="95"/>
      <c r="B9" s="654" t="str">
        <f>+'Sch 1 - Total Expense'!B47:C47</f>
        <v>Administrative and General</v>
      </c>
      <c r="C9" s="654"/>
      <c r="D9" s="152"/>
      <c r="E9" s="96"/>
      <c r="F9" s="96"/>
      <c r="G9" s="96"/>
      <c r="H9" s="96"/>
      <c r="I9" s="157"/>
      <c r="J9" s="97"/>
    </row>
    <row r="10" spans="1:10" ht="15.75" customHeight="1">
      <c r="A10" s="95">
        <f>+'Sch 1 - Total Expense'!A48</f>
        <v>27</v>
      </c>
      <c r="B10" s="648" t="s">
        <v>18</v>
      </c>
      <c r="C10" s="648"/>
      <c r="D10" s="497" t="s">
        <v>270</v>
      </c>
      <c r="E10" s="499">
        <v>0</v>
      </c>
      <c r="F10" s="241">
        <f>_xlfn.SUMIFS('Sch 6 - Reclassifications'!$H$9:$H$41,'Sch 6 - Reclassifications'!$F$9:$F$41,'Sch 5 - A&amp;G'!$A10,'Sch 6 - Reclassifications'!$G$9:$G$41,5)-_xlfn.SUMIFS('Sch 6 - Reclassifications'!$L$9:$L$41,'Sch 6 - Reclassifications'!$J$9:$J$41,'Sch 5 - A&amp;G'!$A10,'Sch 6 - Reclassifications'!$K$9:$K$41,5)</f>
        <v>0</v>
      </c>
      <c r="G10" s="241">
        <f>_xlfn.SUMIFS('Sch 7 - Adjustments'!$E$9:$E$29,'Sch 7 - Adjustments'!$I$9:$I$29,'Sch 5 - A&amp;G'!$A10,'Sch 7 - Adjustments'!$H$9:$H$29,5)</f>
        <v>0</v>
      </c>
      <c r="H10" s="241">
        <f>SUM(E10:G10)</f>
        <v>0</v>
      </c>
      <c r="I10" s="241">
        <f>+H10*$I$8</f>
        <v>0</v>
      </c>
      <c r="J10" s="234">
        <f aca="true" t="shared" si="0" ref="J10:J40">+H10*$J$8</f>
        <v>0</v>
      </c>
    </row>
    <row r="11" spans="1:10" ht="15.75" customHeight="1">
      <c r="A11" s="95">
        <f>+'Sch 1 - Total Expense'!A49</f>
        <v>28</v>
      </c>
      <c r="B11" s="648" t="s">
        <v>19</v>
      </c>
      <c r="C11" s="648"/>
      <c r="D11" s="497" t="s">
        <v>270</v>
      </c>
      <c r="E11" s="499">
        <v>0</v>
      </c>
      <c r="F11" s="290">
        <f>_xlfn.SUMIFS('Sch 6 - Reclassifications'!$H$9:$H$41,'Sch 6 - Reclassifications'!$F$9:$F$41,'Sch 5 - A&amp;G'!$A11,'Sch 6 - Reclassifications'!$G$9:$G$41,5)-_xlfn.SUMIFS('Sch 6 - Reclassifications'!$L$9:$L$41,'Sch 6 - Reclassifications'!$J$9:$J$41,'Sch 5 - A&amp;G'!$A11,'Sch 6 - Reclassifications'!$K$9:$K$41,5)</f>
        <v>0</v>
      </c>
      <c r="G11" s="290">
        <f>_xlfn.SUMIFS('Sch 7 - Adjustments'!$E$9:$E$29,'Sch 7 - Adjustments'!$I$9:$I$29,'Sch 5 - A&amp;G'!$A11,'Sch 7 - Adjustments'!$H$9:$H$29,5)</f>
        <v>0</v>
      </c>
      <c r="H11" s="253">
        <f>SUM(E11:G11)</f>
        <v>0</v>
      </c>
      <c r="I11" s="291">
        <f>+H11*$I$8</f>
        <v>0</v>
      </c>
      <c r="J11" s="233">
        <f t="shared" si="0"/>
        <v>0</v>
      </c>
    </row>
    <row r="12" spans="1:10" ht="15.75" customHeight="1">
      <c r="A12" s="95">
        <f>+'Sch 1 - Total Expense'!A50</f>
        <v>29</v>
      </c>
      <c r="B12" s="648" t="s">
        <v>20</v>
      </c>
      <c r="C12" s="648"/>
      <c r="D12" s="497" t="s">
        <v>270</v>
      </c>
      <c r="E12" s="499">
        <v>0</v>
      </c>
      <c r="F12" s="290">
        <f>_xlfn.SUMIFS('Sch 6 - Reclassifications'!$H$9:$H$41,'Sch 6 - Reclassifications'!$F$9:$F$41,'Sch 5 - A&amp;G'!$A12,'Sch 6 - Reclassifications'!$G$9:$G$41,5)-_xlfn.SUMIFS('Sch 6 - Reclassifications'!$L$9:$L$41,'Sch 6 - Reclassifications'!$J$9:$J$41,'Sch 5 - A&amp;G'!$A12,'Sch 6 - Reclassifications'!$K$9:$K$41,5)</f>
        <v>0</v>
      </c>
      <c r="G12" s="290">
        <f>_xlfn.SUMIFS('Sch 7 - Adjustments'!$E$9:$E$29,'Sch 7 - Adjustments'!$I$9:$I$29,'Sch 5 - A&amp;G'!$A12,'Sch 7 - Adjustments'!$H$9:$H$29,5)</f>
        <v>0</v>
      </c>
      <c r="H12" s="253">
        <f aca="true" t="shared" si="1" ref="H12:H39">SUM(E12:G12)</f>
        <v>0</v>
      </c>
      <c r="I12" s="291">
        <f aca="true" t="shared" si="2" ref="I12:I40">+H12*$I$8</f>
        <v>0</v>
      </c>
      <c r="J12" s="233">
        <f t="shared" si="0"/>
        <v>0</v>
      </c>
    </row>
    <row r="13" spans="1:10" ht="15.75" customHeight="1">
      <c r="A13" s="95">
        <f>+'Sch 1 - Total Expense'!A51</f>
        <v>30</v>
      </c>
      <c r="B13" s="648" t="s">
        <v>21</v>
      </c>
      <c r="C13" s="648"/>
      <c r="D13" s="497" t="s">
        <v>270</v>
      </c>
      <c r="E13" s="499">
        <v>0</v>
      </c>
      <c r="F13" s="290">
        <f>_xlfn.SUMIFS('Sch 6 - Reclassifications'!$H$9:$H$41,'Sch 6 - Reclassifications'!$F$9:$F$41,'Sch 5 - A&amp;G'!$A13,'Sch 6 - Reclassifications'!$G$9:$G$41,5)-_xlfn.SUMIFS('Sch 6 - Reclassifications'!$L$9:$L$41,'Sch 6 - Reclassifications'!$J$9:$J$41,'Sch 5 - A&amp;G'!$A13,'Sch 6 - Reclassifications'!$K$9:$K$41,5)</f>
        <v>0</v>
      </c>
      <c r="G13" s="290">
        <f>_xlfn.SUMIFS('Sch 7 - Adjustments'!$E$9:$E$29,'Sch 7 - Adjustments'!$I$9:$I$29,'Sch 5 - A&amp;G'!$A13,'Sch 7 - Adjustments'!$H$9:$H$29,5)</f>
        <v>0</v>
      </c>
      <c r="H13" s="253">
        <f t="shared" si="1"/>
        <v>0</v>
      </c>
      <c r="I13" s="291">
        <f t="shared" si="2"/>
        <v>0</v>
      </c>
      <c r="J13" s="233">
        <f t="shared" si="0"/>
        <v>0</v>
      </c>
    </row>
    <row r="14" spans="1:10" ht="15.75" customHeight="1">
      <c r="A14" s="95">
        <f>+'Sch 1 - Total Expense'!A52</f>
        <v>31</v>
      </c>
      <c r="B14" s="648" t="s">
        <v>22</v>
      </c>
      <c r="C14" s="648"/>
      <c r="D14" s="497" t="s">
        <v>270</v>
      </c>
      <c r="E14" s="499">
        <v>0</v>
      </c>
      <c r="F14" s="290">
        <f>_xlfn.SUMIFS('Sch 6 - Reclassifications'!$H$9:$H$41,'Sch 6 - Reclassifications'!$F$9:$F$41,'Sch 5 - A&amp;G'!$A14,'Sch 6 - Reclassifications'!$G$9:$G$41,5)-_xlfn.SUMIFS('Sch 6 - Reclassifications'!$L$9:$L$41,'Sch 6 - Reclassifications'!$J$9:$J$41,'Sch 5 - A&amp;G'!$A14,'Sch 6 - Reclassifications'!$K$9:$K$41,5)</f>
        <v>0</v>
      </c>
      <c r="G14" s="290">
        <f>_xlfn.SUMIFS('Sch 7 - Adjustments'!$E$9:$E$29,'Sch 7 - Adjustments'!$I$9:$I$29,'Sch 5 - A&amp;G'!$A14,'Sch 7 - Adjustments'!$H$9:$H$29,5)</f>
        <v>0</v>
      </c>
      <c r="H14" s="253">
        <f t="shared" si="1"/>
        <v>0</v>
      </c>
      <c r="I14" s="291">
        <f t="shared" si="2"/>
        <v>0</v>
      </c>
      <c r="J14" s="233">
        <f t="shared" si="0"/>
        <v>0</v>
      </c>
    </row>
    <row r="15" spans="1:10" ht="15.75" customHeight="1">
      <c r="A15" s="95">
        <f>+'Sch 1 - Total Expense'!A53</f>
        <v>32</v>
      </c>
      <c r="B15" s="648" t="s">
        <v>23</v>
      </c>
      <c r="C15" s="648"/>
      <c r="D15" s="497" t="s">
        <v>270</v>
      </c>
      <c r="E15" s="499">
        <v>0</v>
      </c>
      <c r="F15" s="290">
        <f>_xlfn.SUMIFS('Sch 6 - Reclassifications'!$H$9:$H$41,'Sch 6 - Reclassifications'!$F$9:$F$41,'Sch 5 - A&amp;G'!$A15,'Sch 6 - Reclassifications'!$G$9:$G$41,5)-_xlfn.SUMIFS('Sch 6 - Reclassifications'!$L$9:$L$41,'Sch 6 - Reclassifications'!$J$9:$J$41,'Sch 5 - A&amp;G'!$A15,'Sch 6 - Reclassifications'!$K$9:$K$41,5)</f>
        <v>0</v>
      </c>
      <c r="G15" s="290">
        <f>_xlfn.SUMIFS('Sch 7 - Adjustments'!$E$9:$E$29,'Sch 7 - Adjustments'!$I$9:$I$29,'Sch 5 - A&amp;G'!$A15,'Sch 7 - Adjustments'!$H$9:$H$29,5)</f>
        <v>0</v>
      </c>
      <c r="H15" s="253">
        <f t="shared" si="1"/>
        <v>0</v>
      </c>
      <c r="I15" s="291">
        <f t="shared" si="2"/>
        <v>0</v>
      </c>
      <c r="J15" s="233">
        <f t="shared" si="0"/>
        <v>0</v>
      </c>
    </row>
    <row r="16" spans="1:10" ht="15.75" customHeight="1">
      <c r="A16" s="95">
        <f>+'Sch 1 - Total Expense'!A54</f>
        <v>33</v>
      </c>
      <c r="B16" s="648" t="s">
        <v>24</v>
      </c>
      <c r="C16" s="648"/>
      <c r="D16" s="497" t="s">
        <v>270</v>
      </c>
      <c r="E16" s="499">
        <v>0</v>
      </c>
      <c r="F16" s="290">
        <f>_xlfn.SUMIFS('Sch 6 - Reclassifications'!$H$9:$H$41,'Sch 6 - Reclassifications'!$F$9:$F$41,'Sch 5 - A&amp;G'!$A16,'Sch 6 - Reclassifications'!$G$9:$G$41,5)-_xlfn.SUMIFS('Sch 6 - Reclassifications'!$L$9:$L$41,'Sch 6 - Reclassifications'!$J$9:$J$41,'Sch 5 - A&amp;G'!$A16,'Sch 6 - Reclassifications'!$K$9:$K$41,5)</f>
        <v>0</v>
      </c>
      <c r="G16" s="290">
        <f>_xlfn.SUMIFS('Sch 7 - Adjustments'!$E$9:$E$29,'Sch 7 - Adjustments'!$I$9:$I$29,'Sch 5 - A&amp;G'!$A16,'Sch 7 - Adjustments'!$H$9:$H$29,5)</f>
        <v>0</v>
      </c>
      <c r="H16" s="253">
        <f t="shared" si="1"/>
        <v>0</v>
      </c>
      <c r="I16" s="291">
        <f t="shared" si="2"/>
        <v>0</v>
      </c>
      <c r="J16" s="233">
        <f t="shared" si="0"/>
        <v>0</v>
      </c>
    </row>
    <row r="17" spans="1:10" ht="15.75" customHeight="1">
      <c r="A17" s="95">
        <f>+'Sch 1 - Total Expense'!A55</f>
        <v>34</v>
      </c>
      <c r="B17" s="648" t="s">
        <v>25</v>
      </c>
      <c r="C17" s="648"/>
      <c r="D17" s="497" t="s">
        <v>270</v>
      </c>
      <c r="E17" s="499">
        <v>0</v>
      </c>
      <c r="F17" s="290">
        <f>_xlfn.SUMIFS('Sch 6 - Reclassifications'!$H$9:$H$41,'Sch 6 - Reclassifications'!$F$9:$F$41,'Sch 5 - A&amp;G'!$A17,'Sch 6 - Reclassifications'!$G$9:$G$41,5)-_xlfn.SUMIFS('Sch 6 - Reclassifications'!$L$9:$L$41,'Sch 6 - Reclassifications'!$J$9:$J$41,'Sch 5 - A&amp;G'!$A17,'Sch 6 - Reclassifications'!$K$9:$K$41,5)</f>
        <v>0</v>
      </c>
      <c r="G17" s="290">
        <f>_xlfn.SUMIFS('Sch 7 - Adjustments'!$E$9:$E$29,'Sch 7 - Adjustments'!$I$9:$I$29,'Sch 5 - A&amp;G'!$A17,'Sch 7 - Adjustments'!$H$9:$H$29,5)</f>
        <v>0</v>
      </c>
      <c r="H17" s="253">
        <f t="shared" si="1"/>
        <v>0</v>
      </c>
      <c r="I17" s="291">
        <f t="shared" si="2"/>
        <v>0</v>
      </c>
      <c r="J17" s="233">
        <f t="shared" si="0"/>
        <v>0</v>
      </c>
    </row>
    <row r="18" spans="1:10" ht="15.75" customHeight="1">
      <c r="A18" s="95">
        <f>+'Sch 1 - Total Expense'!A56</f>
        <v>35</v>
      </c>
      <c r="B18" s="648" t="s">
        <v>26</v>
      </c>
      <c r="C18" s="648"/>
      <c r="D18" s="497" t="s">
        <v>270</v>
      </c>
      <c r="E18" s="499">
        <v>0</v>
      </c>
      <c r="F18" s="290">
        <f>_xlfn.SUMIFS('Sch 6 - Reclassifications'!$H$9:$H$41,'Sch 6 - Reclassifications'!$F$9:$F$41,'Sch 5 - A&amp;G'!$A18,'Sch 6 - Reclassifications'!$G$9:$G$41,5)-_xlfn.SUMIFS('Sch 6 - Reclassifications'!$L$9:$L$41,'Sch 6 - Reclassifications'!$J$9:$J$41,'Sch 5 - A&amp;G'!$A18,'Sch 6 - Reclassifications'!$K$9:$K$41,5)</f>
        <v>0</v>
      </c>
      <c r="G18" s="290">
        <f>_xlfn.SUMIFS('Sch 7 - Adjustments'!$E$9:$E$29,'Sch 7 - Adjustments'!$I$9:$I$29,'Sch 5 - A&amp;G'!$A18,'Sch 7 - Adjustments'!$H$9:$H$29,5)</f>
        <v>0</v>
      </c>
      <c r="H18" s="253">
        <f t="shared" si="1"/>
        <v>0</v>
      </c>
      <c r="I18" s="291">
        <f t="shared" si="2"/>
        <v>0</v>
      </c>
      <c r="J18" s="233">
        <f t="shared" si="0"/>
        <v>0</v>
      </c>
    </row>
    <row r="19" spans="1:10" ht="15.75" customHeight="1">
      <c r="A19" s="95">
        <f>+'Sch 1 - Total Expense'!A57</f>
        <v>36</v>
      </c>
      <c r="B19" s="648" t="s">
        <v>27</v>
      </c>
      <c r="C19" s="648"/>
      <c r="D19" s="497" t="s">
        <v>270</v>
      </c>
      <c r="E19" s="499">
        <v>0</v>
      </c>
      <c r="F19" s="290">
        <f>_xlfn.SUMIFS('Sch 6 - Reclassifications'!$H$9:$H$41,'Sch 6 - Reclassifications'!$F$9:$F$41,'Sch 5 - A&amp;G'!$A19,'Sch 6 - Reclassifications'!$G$9:$G$41,5)-_xlfn.SUMIFS('Sch 6 - Reclassifications'!$L$9:$L$41,'Sch 6 - Reclassifications'!$J$9:$J$41,'Sch 5 - A&amp;G'!$A19,'Sch 6 - Reclassifications'!$K$9:$K$41,5)</f>
        <v>0</v>
      </c>
      <c r="G19" s="290">
        <f>_xlfn.SUMIFS('Sch 7 - Adjustments'!$E$9:$E$29,'Sch 7 - Adjustments'!$I$9:$I$29,'Sch 5 - A&amp;G'!$A19,'Sch 7 - Adjustments'!$H$9:$H$29,5)</f>
        <v>0</v>
      </c>
      <c r="H19" s="253">
        <f t="shared" si="1"/>
        <v>0</v>
      </c>
      <c r="I19" s="291">
        <f t="shared" si="2"/>
        <v>0</v>
      </c>
      <c r="J19" s="233">
        <f t="shared" si="0"/>
        <v>0</v>
      </c>
    </row>
    <row r="20" spans="1:10" ht="15.75" customHeight="1">
      <c r="A20" s="95">
        <f>+'Sch 1 - Total Expense'!A58</f>
        <v>37</v>
      </c>
      <c r="B20" s="648" t="s">
        <v>28</v>
      </c>
      <c r="C20" s="648"/>
      <c r="D20" s="497" t="s">
        <v>270</v>
      </c>
      <c r="E20" s="499">
        <v>0</v>
      </c>
      <c r="F20" s="290">
        <f>_xlfn.SUMIFS('Sch 6 - Reclassifications'!$H$9:$H$41,'Sch 6 - Reclassifications'!$F$9:$F$41,'Sch 5 - A&amp;G'!$A20,'Sch 6 - Reclassifications'!$G$9:$G$41,5)-_xlfn.SUMIFS('Sch 6 - Reclassifications'!$L$9:$L$41,'Sch 6 - Reclassifications'!$J$9:$J$41,'Sch 5 - A&amp;G'!$A20,'Sch 6 - Reclassifications'!$K$9:$K$41,5)</f>
        <v>0</v>
      </c>
      <c r="G20" s="290">
        <f>_xlfn.SUMIFS('Sch 7 - Adjustments'!$E$9:$E$29,'Sch 7 - Adjustments'!$I$9:$I$29,'Sch 5 - A&amp;G'!$A20,'Sch 7 - Adjustments'!$H$9:$H$29,5)</f>
        <v>0</v>
      </c>
      <c r="H20" s="253">
        <f t="shared" si="1"/>
        <v>0</v>
      </c>
      <c r="I20" s="291">
        <f t="shared" si="2"/>
        <v>0</v>
      </c>
      <c r="J20" s="233">
        <f t="shared" si="0"/>
        <v>0</v>
      </c>
    </row>
    <row r="21" spans="1:10" ht="15.75" customHeight="1">
      <c r="A21" s="95">
        <f>+'Sch 1 - Total Expense'!A59</f>
        <v>38</v>
      </c>
      <c r="B21" s="648" t="s">
        <v>29</v>
      </c>
      <c r="C21" s="648"/>
      <c r="D21" s="497" t="s">
        <v>270</v>
      </c>
      <c r="E21" s="499">
        <v>0</v>
      </c>
      <c r="F21" s="290">
        <f>_xlfn.SUMIFS('Sch 6 - Reclassifications'!$H$9:$H$41,'Sch 6 - Reclassifications'!$F$9:$F$41,'Sch 5 - A&amp;G'!$A21,'Sch 6 - Reclassifications'!$G$9:$G$41,5)-_xlfn.SUMIFS('Sch 6 - Reclassifications'!$L$9:$L$41,'Sch 6 - Reclassifications'!$J$9:$J$41,'Sch 5 - A&amp;G'!$A21,'Sch 6 - Reclassifications'!$K$9:$K$41,5)</f>
        <v>0</v>
      </c>
      <c r="G21" s="290">
        <f>_xlfn.SUMIFS('Sch 7 - Adjustments'!$E$9:$E$29,'Sch 7 - Adjustments'!$I$9:$I$29,'Sch 5 - A&amp;G'!$A21,'Sch 7 - Adjustments'!$H$9:$H$29,5)</f>
        <v>0</v>
      </c>
      <c r="H21" s="253">
        <f t="shared" si="1"/>
        <v>0</v>
      </c>
      <c r="I21" s="291">
        <f t="shared" si="2"/>
        <v>0</v>
      </c>
      <c r="J21" s="233">
        <f t="shared" si="0"/>
        <v>0</v>
      </c>
    </row>
    <row r="22" spans="1:10" ht="15.75" customHeight="1">
      <c r="A22" s="95">
        <f>+'Sch 1 - Total Expense'!A60</f>
        <v>39</v>
      </c>
      <c r="B22" s="648" t="s">
        <v>30</v>
      </c>
      <c r="C22" s="648"/>
      <c r="D22" s="497" t="s">
        <v>270</v>
      </c>
      <c r="E22" s="499">
        <v>0</v>
      </c>
      <c r="F22" s="290">
        <f>_xlfn.SUMIFS('Sch 6 - Reclassifications'!$H$9:$H$41,'Sch 6 - Reclassifications'!$F$9:$F$41,'Sch 5 - A&amp;G'!$A22,'Sch 6 - Reclassifications'!$G$9:$G$41,5)-_xlfn.SUMIFS('Sch 6 - Reclassifications'!$L$9:$L$41,'Sch 6 - Reclassifications'!$J$9:$J$41,'Sch 5 - A&amp;G'!$A22,'Sch 6 - Reclassifications'!$K$9:$K$41,5)</f>
        <v>0</v>
      </c>
      <c r="G22" s="290">
        <f>_xlfn.SUMIFS('Sch 7 - Adjustments'!$E$9:$E$29,'Sch 7 - Adjustments'!$I$9:$I$29,'Sch 5 - A&amp;G'!$A22,'Sch 7 - Adjustments'!$H$9:$H$29,5)</f>
        <v>0</v>
      </c>
      <c r="H22" s="253">
        <f t="shared" si="1"/>
        <v>0</v>
      </c>
      <c r="I22" s="291">
        <f t="shared" si="2"/>
        <v>0</v>
      </c>
      <c r="J22" s="233">
        <f t="shared" si="0"/>
        <v>0</v>
      </c>
    </row>
    <row r="23" spans="1:10" ht="15.75" customHeight="1">
      <c r="A23" s="95">
        <f>+'Sch 1 - Total Expense'!A61</f>
        <v>40</v>
      </c>
      <c r="B23" s="648" t="s">
        <v>31</v>
      </c>
      <c r="C23" s="648"/>
      <c r="D23" s="497" t="s">
        <v>270</v>
      </c>
      <c r="E23" s="499">
        <v>0</v>
      </c>
      <c r="F23" s="290">
        <f>_xlfn.SUMIFS('Sch 6 - Reclassifications'!$H$9:$H$41,'Sch 6 - Reclassifications'!$F$9:$F$41,'Sch 5 - A&amp;G'!$A23,'Sch 6 - Reclassifications'!$G$9:$G$41,5)-_xlfn.SUMIFS('Sch 6 - Reclassifications'!$L$9:$L$41,'Sch 6 - Reclassifications'!$J$9:$J$41,'Sch 5 - A&amp;G'!$A23,'Sch 6 - Reclassifications'!$K$9:$K$41,5)</f>
        <v>0</v>
      </c>
      <c r="G23" s="290">
        <f>_xlfn.SUMIFS('Sch 7 - Adjustments'!$E$9:$E$29,'Sch 7 - Adjustments'!$I$9:$I$29,'Sch 5 - A&amp;G'!$A23,'Sch 7 - Adjustments'!$H$9:$H$29,5)</f>
        <v>0</v>
      </c>
      <c r="H23" s="253">
        <f t="shared" si="1"/>
        <v>0</v>
      </c>
      <c r="I23" s="291">
        <f t="shared" si="2"/>
        <v>0</v>
      </c>
      <c r="J23" s="233">
        <f t="shared" si="0"/>
        <v>0</v>
      </c>
    </row>
    <row r="24" spans="1:10" ht="15.75" customHeight="1">
      <c r="A24" s="95">
        <f>+'Sch 1 - Total Expense'!A62</f>
        <v>41</v>
      </c>
      <c r="B24" s="648" t="s">
        <v>32</v>
      </c>
      <c r="C24" s="648"/>
      <c r="D24" s="497" t="s">
        <v>270</v>
      </c>
      <c r="E24" s="499">
        <v>0</v>
      </c>
      <c r="F24" s="290">
        <f>_xlfn.SUMIFS('Sch 6 - Reclassifications'!$H$9:$H$41,'Sch 6 - Reclassifications'!$F$9:$F$41,'Sch 5 - A&amp;G'!$A24,'Sch 6 - Reclassifications'!$G$9:$G$41,5)-_xlfn.SUMIFS('Sch 6 - Reclassifications'!$L$9:$L$41,'Sch 6 - Reclassifications'!$J$9:$J$41,'Sch 5 - A&amp;G'!$A24,'Sch 6 - Reclassifications'!$K$9:$K$41,5)</f>
        <v>0</v>
      </c>
      <c r="G24" s="290">
        <f>_xlfn.SUMIFS('Sch 7 - Adjustments'!$E$9:$E$29,'Sch 7 - Adjustments'!$I$9:$I$29,'Sch 5 - A&amp;G'!$A24,'Sch 7 - Adjustments'!$H$9:$H$29,5)</f>
        <v>0</v>
      </c>
      <c r="H24" s="253">
        <f t="shared" si="1"/>
        <v>0</v>
      </c>
      <c r="I24" s="291">
        <f t="shared" si="2"/>
        <v>0</v>
      </c>
      <c r="J24" s="233">
        <f t="shared" si="0"/>
        <v>0</v>
      </c>
    </row>
    <row r="25" spans="1:10" ht="15.75" customHeight="1">
      <c r="A25" s="95">
        <f>+'Sch 1 - Total Expense'!A63</f>
        <v>42</v>
      </c>
      <c r="B25" s="648" t="s">
        <v>33</v>
      </c>
      <c r="C25" s="648"/>
      <c r="D25" s="497" t="s">
        <v>270</v>
      </c>
      <c r="E25" s="499">
        <v>0</v>
      </c>
      <c r="F25" s="290">
        <f>_xlfn.SUMIFS('Sch 6 - Reclassifications'!$H$9:$H$41,'Sch 6 - Reclassifications'!$F$9:$F$41,'Sch 5 - A&amp;G'!$A25,'Sch 6 - Reclassifications'!$G$9:$G$41,5)-_xlfn.SUMIFS('Sch 6 - Reclassifications'!$L$9:$L$41,'Sch 6 - Reclassifications'!$J$9:$J$41,'Sch 5 - A&amp;G'!$A25,'Sch 6 - Reclassifications'!$K$9:$K$41,5)</f>
        <v>0</v>
      </c>
      <c r="G25" s="290">
        <f>_xlfn.SUMIFS('Sch 7 - Adjustments'!$E$9:$E$29,'Sch 7 - Adjustments'!$I$9:$I$29,'Sch 5 - A&amp;G'!$A25,'Sch 7 - Adjustments'!$H$9:$H$29,5)</f>
        <v>0</v>
      </c>
      <c r="H25" s="253">
        <f t="shared" si="1"/>
        <v>0</v>
      </c>
      <c r="I25" s="291">
        <f t="shared" si="2"/>
        <v>0</v>
      </c>
      <c r="J25" s="233">
        <f t="shared" si="0"/>
        <v>0</v>
      </c>
    </row>
    <row r="26" spans="1:10" ht="15.75" customHeight="1">
      <c r="A26" s="95">
        <f>+'Sch 1 - Total Expense'!A64</f>
        <v>43</v>
      </c>
      <c r="B26" s="648" t="s">
        <v>34</v>
      </c>
      <c r="C26" s="648"/>
      <c r="D26" s="497" t="s">
        <v>270</v>
      </c>
      <c r="E26" s="499">
        <v>0</v>
      </c>
      <c r="F26" s="290">
        <f>_xlfn.SUMIFS('Sch 6 - Reclassifications'!$H$9:$H$41,'Sch 6 - Reclassifications'!$F$9:$F$41,'Sch 5 - A&amp;G'!$A26,'Sch 6 - Reclassifications'!$G$9:$G$41,5)-_xlfn.SUMIFS('Sch 6 - Reclassifications'!$L$9:$L$41,'Sch 6 - Reclassifications'!$J$9:$J$41,'Sch 5 - A&amp;G'!$A26,'Sch 6 - Reclassifications'!$K$9:$K$41,5)</f>
        <v>0</v>
      </c>
      <c r="G26" s="290">
        <f>_xlfn.SUMIFS('Sch 7 - Adjustments'!$E$9:$E$29,'Sch 7 - Adjustments'!$I$9:$I$29,'Sch 5 - A&amp;G'!$A26,'Sch 7 - Adjustments'!$H$9:$H$29,5)</f>
        <v>0</v>
      </c>
      <c r="H26" s="253">
        <f t="shared" si="1"/>
        <v>0</v>
      </c>
      <c r="I26" s="291">
        <f t="shared" si="2"/>
        <v>0</v>
      </c>
      <c r="J26" s="233">
        <f t="shared" si="0"/>
        <v>0</v>
      </c>
    </row>
    <row r="27" spans="1:10" ht="15.75" customHeight="1">
      <c r="A27" s="95">
        <f>+'Sch 1 - Total Expense'!A65</f>
        <v>44</v>
      </c>
      <c r="B27" s="648" t="s">
        <v>35</v>
      </c>
      <c r="C27" s="648"/>
      <c r="D27" s="497" t="s">
        <v>270</v>
      </c>
      <c r="E27" s="499">
        <v>0</v>
      </c>
      <c r="F27" s="290">
        <f>_xlfn.SUMIFS('Sch 6 - Reclassifications'!$H$9:$H$41,'Sch 6 - Reclassifications'!$F$9:$F$41,'Sch 5 - A&amp;G'!$A27,'Sch 6 - Reclassifications'!$G$9:$G$41,5)-_xlfn.SUMIFS('Sch 6 - Reclassifications'!$L$9:$L$41,'Sch 6 - Reclassifications'!$J$9:$J$41,'Sch 5 - A&amp;G'!$A27,'Sch 6 - Reclassifications'!$K$9:$K$41,5)</f>
        <v>0</v>
      </c>
      <c r="G27" s="290">
        <f>_xlfn.SUMIFS('Sch 7 - Adjustments'!$E$9:$E$29,'Sch 7 - Adjustments'!$I$9:$I$29,'Sch 5 - A&amp;G'!$A27,'Sch 7 - Adjustments'!$H$9:$H$29,5)</f>
        <v>0</v>
      </c>
      <c r="H27" s="253">
        <f t="shared" si="1"/>
        <v>0</v>
      </c>
      <c r="I27" s="291">
        <f t="shared" si="2"/>
        <v>0</v>
      </c>
      <c r="J27" s="233">
        <f t="shared" si="0"/>
        <v>0</v>
      </c>
    </row>
    <row r="28" spans="1:10" ht="15.75" customHeight="1">
      <c r="A28" s="95">
        <f>+'Sch 1 - Total Expense'!A66</f>
        <v>45</v>
      </c>
      <c r="B28" s="648" t="s">
        <v>36</v>
      </c>
      <c r="C28" s="648"/>
      <c r="D28" s="497" t="s">
        <v>270</v>
      </c>
      <c r="E28" s="499">
        <v>0</v>
      </c>
      <c r="F28" s="290">
        <f>_xlfn.SUMIFS('Sch 6 - Reclassifications'!$H$9:$H$41,'Sch 6 - Reclassifications'!$F$9:$F$41,'Sch 5 - A&amp;G'!$A28,'Sch 6 - Reclassifications'!$G$9:$G$41,5)-_xlfn.SUMIFS('Sch 6 - Reclassifications'!$L$9:$L$41,'Sch 6 - Reclassifications'!$J$9:$J$41,'Sch 5 - A&amp;G'!$A28,'Sch 6 - Reclassifications'!$K$9:$K$41,5)</f>
        <v>0</v>
      </c>
      <c r="G28" s="290">
        <f>_xlfn.SUMIFS('Sch 7 - Adjustments'!$E$9:$E$29,'Sch 7 - Adjustments'!$I$9:$I$29,'Sch 5 - A&amp;G'!$A28,'Sch 7 - Adjustments'!$H$9:$H$29,5)</f>
        <v>0</v>
      </c>
      <c r="H28" s="253">
        <f t="shared" si="1"/>
        <v>0</v>
      </c>
      <c r="I28" s="291">
        <f t="shared" si="2"/>
        <v>0</v>
      </c>
      <c r="J28" s="233">
        <f t="shared" si="0"/>
        <v>0</v>
      </c>
    </row>
    <row r="29" spans="1:10" ht="15.75" customHeight="1">
      <c r="A29" s="95">
        <f>+'Sch 1 - Total Expense'!A67</f>
        <v>46</v>
      </c>
      <c r="B29" s="648" t="s">
        <v>37</v>
      </c>
      <c r="C29" s="648"/>
      <c r="D29" s="497" t="s">
        <v>270</v>
      </c>
      <c r="E29" s="499">
        <v>0</v>
      </c>
      <c r="F29" s="290">
        <f>_xlfn.SUMIFS('Sch 6 - Reclassifications'!$H$9:$H$41,'Sch 6 - Reclassifications'!$F$9:$F$41,'Sch 5 - A&amp;G'!$A29,'Sch 6 - Reclassifications'!$G$9:$G$41,5)-_xlfn.SUMIFS('Sch 6 - Reclassifications'!$L$9:$L$41,'Sch 6 - Reclassifications'!$J$9:$J$41,'Sch 5 - A&amp;G'!$A29,'Sch 6 - Reclassifications'!$K$9:$K$41,5)</f>
        <v>0</v>
      </c>
      <c r="G29" s="290">
        <f>_xlfn.SUMIFS('Sch 7 - Adjustments'!$E$9:$E$29,'Sch 7 - Adjustments'!$I$9:$I$29,'Sch 5 - A&amp;G'!$A29,'Sch 7 - Adjustments'!$H$9:$H$29,5)</f>
        <v>0</v>
      </c>
      <c r="H29" s="253">
        <f t="shared" si="1"/>
        <v>0</v>
      </c>
      <c r="I29" s="291">
        <f t="shared" si="2"/>
        <v>0</v>
      </c>
      <c r="J29" s="233">
        <f t="shared" si="0"/>
        <v>0</v>
      </c>
    </row>
    <row r="30" spans="1:10" ht="15.75" customHeight="1">
      <c r="A30" s="95">
        <f>+'Sch 1 - Total Expense'!A68</f>
        <v>47</v>
      </c>
      <c r="B30" s="648" t="s">
        <v>38</v>
      </c>
      <c r="C30" s="648"/>
      <c r="D30" s="497" t="s">
        <v>270</v>
      </c>
      <c r="E30" s="499">
        <v>0</v>
      </c>
      <c r="F30" s="290">
        <f>_xlfn.SUMIFS('Sch 6 - Reclassifications'!$H$9:$H$41,'Sch 6 - Reclassifications'!$F$9:$F$41,'Sch 5 - A&amp;G'!$A30,'Sch 6 - Reclassifications'!$G$9:$G$41,5)-_xlfn.SUMIFS('Sch 6 - Reclassifications'!$L$9:$L$41,'Sch 6 - Reclassifications'!$J$9:$J$41,'Sch 5 - A&amp;G'!$A30,'Sch 6 - Reclassifications'!$K$9:$K$41,5)</f>
        <v>0</v>
      </c>
      <c r="G30" s="290">
        <f>_xlfn.SUMIFS('Sch 7 - Adjustments'!$E$9:$E$29,'Sch 7 - Adjustments'!$I$9:$I$29,'Sch 5 - A&amp;G'!$A30,'Sch 7 - Adjustments'!$H$9:$H$29,5)</f>
        <v>0</v>
      </c>
      <c r="H30" s="253">
        <f t="shared" si="1"/>
        <v>0</v>
      </c>
      <c r="I30" s="291">
        <f t="shared" si="2"/>
        <v>0</v>
      </c>
      <c r="J30" s="233">
        <f t="shared" si="0"/>
        <v>0</v>
      </c>
    </row>
    <row r="31" spans="1:10" ht="15.75" customHeight="1">
      <c r="A31" s="95">
        <f>+'Sch 1 - Total Expense'!A69</f>
        <v>48</v>
      </c>
      <c r="B31" s="648" t="s">
        <v>39</v>
      </c>
      <c r="C31" s="648"/>
      <c r="D31" s="497" t="s">
        <v>270</v>
      </c>
      <c r="E31" s="499">
        <v>0</v>
      </c>
      <c r="F31" s="290">
        <f>_xlfn.SUMIFS('Sch 6 - Reclassifications'!$H$9:$H$41,'Sch 6 - Reclassifications'!$F$9:$F$41,'Sch 5 - A&amp;G'!$A31,'Sch 6 - Reclassifications'!$G$9:$G$41,5)-_xlfn.SUMIFS('Sch 6 - Reclassifications'!$L$9:$L$41,'Sch 6 - Reclassifications'!$J$9:$J$41,'Sch 5 - A&amp;G'!$A31,'Sch 6 - Reclassifications'!$K$9:$K$41,5)</f>
        <v>0</v>
      </c>
      <c r="G31" s="290">
        <f>_xlfn.SUMIFS('Sch 7 - Adjustments'!$E$9:$E$29,'Sch 7 - Adjustments'!$I$9:$I$29,'Sch 5 - A&amp;G'!$A31,'Sch 7 - Adjustments'!$H$9:$H$29,5)</f>
        <v>0</v>
      </c>
      <c r="H31" s="253">
        <f t="shared" si="1"/>
        <v>0</v>
      </c>
      <c r="I31" s="291">
        <f t="shared" si="2"/>
        <v>0</v>
      </c>
      <c r="J31" s="233">
        <f t="shared" si="0"/>
        <v>0</v>
      </c>
    </row>
    <row r="32" spans="1:10" ht="15.75" customHeight="1">
      <c r="A32" s="95">
        <f>+'Sch 1 - Total Expense'!A70</f>
        <v>49</v>
      </c>
      <c r="B32" s="648" t="s">
        <v>40</v>
      </c>
      <c r="C32" s="648"/>
      <c r="D32" s="497" t="s">
        <v>270</v>
      </c>
      <c r="E32" s="499">
        <v>0</v>
      </c>
      <c r="F32" s="290">
        <f>_xlfn.SUMIFS('Sch 6 - Reclassifications'!$H$9:$H$41,'Sch 6 - Reclassifications'!$F$9:$F$41,'Sch 5 - A&amp;G'!$A32,'Sch 6 - Reclassifications'!$G$9:$G$41,5)-_xlfn.SUMIFS('Sch 6 - Reclassifications'!$L$9:$L$41,'Sch 6 - Reclassifications'!$J$9:$J$41,'Sch 5 - A&amp;G'!$A32,'Sch 6 - Reclassifications'!$K$9:$K$41,5)</f>
        <v>0</v>
      </c>
      <c r="G32" s="290">
        <f>_xlfn.SUMIFS('Sch 7 - Adjustments'!$E$9:$E$29,'Sch 7 - Adjustments'!$I$9:$I$29,'Sch 5 - A&amp;G'!$A32,'Sch 7 - Adjustments'!$H$9:$H$29,5)</f>
        <v>0</v>
      </c>
      <c r="H32" s="253">
        <f t="shared" si="1"/>
        <v>0</v>
      </c>
      <c r="I32" s="291">
        <f t="shared" si="2"/>
        <v>0</v>
      </c>
      <c r="J32" s="233">
        <f t="shared" si="0"/>
        <v>0</v>
      </c>
    </row>
    <row r="33" spans="1:10" ht="15.75" customHeight="1">
      <c r="A33" s="95">
        <f>+'Sch 1 - Total Expense'!A71</f>
        <v>50</v>
      </c>
      <c r="B33" s="648" t="s">
        <v>41</v>
      </c>
      <c r="C33" s="648"/>
      <c r="D33" s="497" t="s">
        <v>270</v>
      </c>
      <c r="E33" s="499">
        <v>0</v>
      </c>
      <c r="F33" s="290">
        <f>_xlfn.SUMIFS('Sch 6 - Reclassifications'!$H$9:$H$41,'Sch 6 - Reclassifications'!$F$9:$F$41,'Sch 5 - A&amp;G'!$A33,'Sch 6 - Reclassifications'!$G$9:$G$41,5)-_xlfn.SUMIFS('Sch 6 - Reclassifications'!$L$9:$L$41,'Sch 6 - Reclassifications'!$J$9:$J$41,'Sch 5 - A&amp;G'!$A33,'Sch 6 - Reclassifications'!$K$9:$K$41,5)</f>
        <v>0</v>
      </c>
      <c r="G33" s="290">
        <f>_xlfn.SUMIFS('Sch 7 - Adjustments'!$E$9:$E$29,'Sch 7 - Adjustments'!$I$9:$I$29,'Sch 5 - A&amp;G'!$A33,'Sch 7 - Adjustments'!$H$9:$H$29,5)</f>
        <v>0</v>
      </c>
      <c r="H33" s="253">
        <f t="shared" si="1"/>
        <v>0</v>
      </c>
      <c r="I33" s="291">
        <f t="shared" si="2"/>
        <v>0</v>
      </c>
      <c r="J33" s="233">
        <f t="shared" si="0"/>
        <v>0</v>
      </c>
    </row>
    <row r="34" spans="1:10" ht="15.75" customHeight="1">
      <c r="A34" s="95">
        <f>+'Sch 1 - Total Expense'!A72</f>
        <v>51</v>
      </c>
      <c r="B34" s="648" t="s">
        <v>42</v>
      </c>
      <c r="C34" s="648"/>
      <c r="D34" s="497" t="s">
        <v>270</v>
      </c>
      <c r="E34" s="499">
        <v>0</v>
      </c>
      <c r="F34" s="290">
        <f>_xlfn.SUMIFS('Sch 6 - Reclassifications'!$H$9:$H$41,'Sch 6 - Reclassifications'!$F$9:$F$41,'Sch 5 - A&amp;G'!$A34,'Sch 6 - Reclassifications'!$G$9:$G$41,5)-_xlfn.SUMIFS('Sch 6 - Reclassifications'!$L$9:$L$41,'Sch 6 - Reclassifications'!$J$9:$J$41,'Sch 5 - A&amp;G'!$A34,'Sch 6 - Reclassifications'!$K$9:$K$41,5)</f>
        <v>0</v>
      </c>
      <c r="G34" s="290">
        <f>_xlfn.SUMIFS('Sch 7 - Adjustments'!$E$9:$E$29,'Sch 7 - Adjustments'!$I$9:$I$29,'Sch 5 - A&amp;G'!$A34,'Sch 7 - Adjustments'!$H$9:$H$29,5)</f>
        <v>0</v>
      </c>
      <c r="H34" s="253">
        <f t="shared" si="1"/>
        <v>0</v>
      </c>
      <c r="I34" s="291">
        <f t="shared" si="2"/>
        <v>0</v>
      </c>
      <c r="J34" s="233">
        <f t="shared" si="0"/>
        <v>0</v>
      </c>
    </row>
    <row r="35" spans="1:10" ht="15.75" customHeight="1">
      <c r="A35" s="95">
        <f>+'Sch 1 - Total Expense'!A73</f>
        <v>52</v>
      </c>
      <c r="B35" s="648" t="s">
        <v>152</v>
      </c>
      <c r="C35" s="648"/>
      <c r="D35" s="497" t="s">
        <v>270</v>
      </c>
      <c r="E35" s="499">
        <v>0</v>
      </c>
      <c r="F35" s="290">
        <f>_xlfn.SUMIFS('Sch 6 - Reclassifications'!$H$9:$H$41,'Sch 6 - Reclassifications'!$F$9:$F$41,'Sch 5 - A&amp;G'!$A35,'Sch 6 - Reclassifications'!$G$9:$G$41,5)-_xlfn.SUMIFS('Sch 6 - Reclassifications'!$L$9:$L$41,'Sch 6 - Reclassifications'!$J$9:$J$41,'Sch 5 - A&amp;G'!$A35,'Sch 6 - Reclassifications'!$K$9:$K$41,5)</f>
        <v>0</v>
      </c>
      <c r="G35" s="290">
        <f>_xlfn.SUMIFS('Sch 7 - Adjustments'!$E$9:$E$29,'Sch 7 - Adjustments'!$I$9:$I$29,'Sch 5 - A&amp;G'!$A35,'Sch 7 - Adjustments'!$H$9:$H$29,5)</f>
        <v>0</v>
      </c>
      <c r="H35" s="253">
        <f t="shared" si="1"/>
        <v>0</v>
      </c>
      <c r="I35" s="291">
        <f t="shared" si="2"/>
        <v>0</v>
      </c>
      <c r="J35" s="233">
        <f t="shared" si="0"/>
        <v>0</v>
      </c>
    </row>
    <row r="36" spans="1:10" ht="15.75" customHeight="1">
      <c r="A36" s="95">
        <f>+'Sch 1 - Total Expense'!A74</f>
        <v>53</v>
      </c>
      <c r="B36" s="648" t="s">
        <v>208</v>
      </c>
      <c r="C36" s="648"/>
      <c r="D36" s="497" t="s">
        <v>270</v>
      </c>
      <c r="E36" s="499">
        <v>0</v>
      </c>
      <c r="F36" s="290">
        <f>_xlfn.SUMIFS('Sch 6 - Reclassifications'!$H$9:$H$41,'Sch 6 - Reclassifications'!$F$9:$F$41,'Sch 5 - A&amp;G'!$A36,'Sch 6 - Reclassifications'!$G$9:$G$41,5)-_xlfn.SUMIFS('Sch 6 - Reclassifications'!$L$9:$L$41,'Sch 6 - Reclassifications'!$J$9:$J$41,'Sch 5 - A&amp;G'!$A36,'Sch 6 - Reclassifications'!$K$9:$K$41,5)</f>
        <v>0</v>
      </c>
      <c r="G36" s="290">
        <f>_xlfn.SUMIFS('Sch 7 - Adjustments'!$E$9:$E$29,'Sch 7 - Adjustments'!$I$9:$I$29,'Sch 5 - A&amp;G'!$A36,'Sch 7 - Adjustments'!$H$9:$H$29,5)</f>
        <v>0</v>
      </c>
      <c r="H36" s="253">
        <f t="shared" si="1"/>
        <v>0</v>
      </c>
      <c r="I36" s="291">
        <f t="shared" si="2"/>
        <v>0</v>
      </c>
      <c r="J36" s="233">
        <f t="shared" si="0"/>
        <v>0</v>
      </c>
    </row>
    <row r="37" spans="1:10" ht="15.75" customHeight="1">
      <c r="A37" s="95">
        <f>+'Sch 1 - Total Expense'!A75</f>
        <v>54</v>
      </c>
      <c r="B37" s="648" t="s">
        <v>207</v>
      </c>
      <c r="C37" s="648"/>
      <c r="D37" s="497" t="s">
        <v>270</v>
      </c>
      <c r="E37" s="499">
        <v>0</v>
      </c>
      <c r="F37" s="290">
        <f>_xlfn.SUMIFS('Sch 6 - Reclassifications'!$H$9:$H$41,'Sch 6 - Reclassifications'!$F$9:$F$41,'Sch 5 - A&amp;G'!$A37,'Sch 6 - Reclassifications'!$G$9:$G$41,5)-_xlfn.SUMIFS('Sch 6 - Reclassifications'!$L$9:$L$41,'Sch 6 - Reclassifications'!$J$9:$J$41,'Sch 5 - A&amp;G'!$A37,'Sch 6 - Reclassifications'!$K$9:$K$41,5)</f>
        <v>0</v>
      </c>
      <c r="G37" s="290">
        <f>_xlfn.SUMIFS('Sch 7 - Adjustments'!$E$9:$E$29,'Sch 7 - Adjustments'!$I$9:$I$29,'Sch 5 - A&amp;G'!$A37,'Sch 7 - Adjustments'!$H$9:$H$29,5)</f>
        <v>0</v>
      </c>
      <c r="H37" s="253">
        <f t="shared" si="1"/>
        <v>0</v>
      </c>
      <c r="I37" s="291">
        <f t="shared" si="2"/>
        <v>0</v>
      </c>
      <c r="J37" s="233">
        <f t="shared" si="0"/>
        <v>0</v>
      </c>
    </row>
    <row r="38" spans="1:10" ht="15.75" customHeight="1">
      <c r="A38" s="95">
        <f>+'Sch 1 - Total Expense'!A76</f>
        <v>55</v>
      </c>
      <c r="B38" s="688" t="s">
        <v>271</v>
      </c>
      <c r="C38" s="688"/>
      <c r="D38" s="497" t="s">
        <v>270</v>
      </c>
      <c r="E38" s="499">
        <v>0</v>
      </c>
      <c r="F38" s="290">
        <f>_xlfn.SUMIFS('Sch 6 - Reclassifications'!$H$9:$H$41,'Sch 6 - Reclassifications'!$F$9:$F$41,'Sch 5 - A&amp;G'!$A38,'Sch 6 - Reclassifications'!$G$9:$G$41,5)-_xlfn.SUMIFS('Sch 6 - Reclassifications'!$L$9:$L$41,'Sch 6 - Reclassifications'!$J$9:$J$41,'Sch 5 - A&amp;G'!$A38,'Sch 6 - Reclassifications'!$K$9:$K$41,5)</f>
        <v>0</v>
      </c>
      <c r="G38" s="290">
        <f>_xlfn.SUMIFS('Sch 7 - Adjustments'!$E$9:$E$29,'Sch 7 - Adjustments'!$I$9:$I$29,'Sch 5 - A&amp;G'!$A38,'Sch 7 - Adjustments'!$H$9:$H$29,5)</f>
        <v>0</v>
      </c>
      <c r="H38" s="253">
        <f t="shared" si="1"/>
        <v>0</v>
      </c>
      <c r="I38" s="291">
        <f t="shared" si="2"/>
        <v>0</v>
      </c>
      <c r="J38" s="233">
        <f t="shared" si="0"/>
        <v>0</v>
      </c>
    </row>
    <row r="39" spans="1:10" ht="15.75" customHeight="1">
      <c r="A39" s="95">
        <f>+'Sch 1 - Total Expense'!A77</f>
        <v>56</v>
      </c>
      <c r="B39" s="688" t="s">
        <v>271</v>
      </c>
      <c r="C39" s="688"/>
      <c r="D39" s="497" t="s">
        <v>270</v>
      </c>
      <c r="E39" s="499">
        <v>0</v>
      </c>
      <c r="F39" s="290">
        <f>_xlfn.SUMIFS('Sch 6 - Reclassifications'!$H$9:$H$41,'Sch 6 - Reclassifications'!$F$9:$F$41,'Sch 5 - A&amp;G'!$A39,'Sch 6 - Reclassifications'!$G$9:$G$41,5)-_xlfn.SUMIFS('Sch 6 - Reclassifications'!$L$9:$L$41,'Sch 6 - Reclassifications'!$J$9:$J$41,'Sch 5 - A&amp;G'!$A39,'Sch 6 - Reclassifications'!$K$9:$K$41,5)</f>
        <v>0</v>
      </c>
      <c r="G39" s="290">
        <f>_xlfn.SUMIFS('Sch 7 - Adjustments'!$E$9:$E$29,'Sch 7 - Adjustments'!$I$9:$I$29,'Sch 5 - A&amp;G'!$A39,'Sch 7 - Adjustments'!$H$9:$H$29,5)</f>
        <v>0</v>
      </c>
      <c r="H39" s="253">
        <f t="shared" si="1"/>
        <v>0</v>
      </c>
      <c r="I39" s="291">
        <f t="shared" si="2"/>
        <v>0</v>
      </c>
      <c r="J39" s="233">
        <f t="shared" si="0"/>
        <v>0</v>
      </c>
    </row>
    <row r="40" spans="1:10" ht="15.75" customHeight="1">
      <c r="A40" s="95">
        <f>+'Sch 1 - Total Expense'!A78</f>
        <v>57</v>
      </c>
      <c r="B40" s="688" t="s">
        <v>271</v>
      </c>
      <c r="C40" s="688"/>
      <c r="D40" s="497" t="s">
        <v>270</v>
      </c>
      <c r="E40" s="500">
        <v>0</v>
      </c>
      <c r="F40" s="292">
        <f>_xlfn.SUMIFS('Sch 6 - Reclassifications'!$H$9:$H$41,'Sch 6 - Reclassifications'!$F$9:$F$41,'Sch 5 - A&amp;G'!$A40,'Sch 6 - Reclassifications'!$G$9:$G$41,5)-_xlfn.SUMIFS('Sch 6 - Reclassifications'!$L$9:$L$41,'Sch 6 - Reclassifications'!$J$9:$J$41,'Sch 5 - A&amp;G'!$A40,'Sch 6 - Reclassifications'!$K$9:$K$41,5)</f>
        <v>0</v>
      </c>
      <c r="G40" s="292">
        <f>_xlfn.SUMIFS('Sch 7 - Adjustments'!$E$9:$E$29,'Sch 7 - Adjustments'!$I$9:$I$29,'Sch 5 - A&amp;G'!$A40,'Sch 7 - Adjustments'!$H$9:$H$29,5)</f>
        <v>0</v>
      </c>
      <c r="H40" s="254">
        <f>SUM(E40:G40)</f>
        <v>0</v>
      </c>
      <c r="I40" s="293">
        <f t="shared" si="2"/>
        <v>0</v>
      </c>
      <c r="J40" s="235">
        <f t="shared" si="0"/>
        <v>0</v>
      </c>
    </row>
    <row r="41" spans="1:10" ht="15.75" customHeight="1">
      <c r="A41" s="95"/>
      <c r="B41" s="652" t="str">
        <f>+'Sch 1 - Total Expense'!B79:C79</f>
        <v>Total Administrative &amp; General</v>
      </c>
      <c r="C41" s="653"/>
      <c r="D41" s="236"/>
      <c r="E41" s="231">
        <f aca="true" t="shared" si="3" ref="E41:J41">SUM(E10:E40)</f>
        <v>0</v>
      </c>
      <c r="F41" s="231">
        <f t="shared" si="3"/>
        <v>0</v>
      </c>
      <c r="G41" s="231">
        <f t="shared" si="3"/>
        <v>0</v>
      </c>
      <c r="H41" s="231">
        <f t="shared" si="3"/>
        <v>0</v>
      </c>
      <c r="I41" s="231">
        <f t="shared" si="3"/>
        <v>0</v>
      </c>
      <c r="J41" s="237">
        <f t="shared" si="3"/>
        <v>0</v>
      </c>
    </row>
    <row r="42" spans="1:10" ht="15.75" customHeight="1" thickBot="1">
      <c r="A42" s="98"/>
      <c r="B42" s="666"/>
      <c r="C42" s="667"/>
      <c r="D42" s="238"/>
      <c r="E42" s="239"/>
      <c r="F42" s="239"/>
      <c r="G42" s="239"/>
      <c r="H42" s="239"/>
      <c r="I42" s="287"/>
      <c r="J42" s="240"/>
    </row>
    <row r="43" spans="1:10" s="19" customFormat="1" ht="10.5" customHeight="1">
      <c r="A43" s="31"/>
      <c r="B43" s="32"/>
      <c r="E43" s="29"/>
      <c r="F43" s="29"/>
      <c r="G43" s="29"/>
      <c r="H43" s="29"/>
      <c r="I43" s="29"/>
      <c r="J43" s="29"/>
    </row>
    <row r="44" spans="1:10" s="19" customFormat="1" ht="10.5" customHeight="1">
      <c r="A44" s="37" t="s">
        <v>117</v>
      </c>
      <c r="B44" s="725" t="s">
        <v>118</v>
      </c>
      <c r="C44" s="725"/>
      <c r="D44" s="725"/>
      <c r="E44" s="725"/>
      <c r="F44" s="725"/>
      <c r="G44" s="725"/>
      <c r="H44" s="725"/>
      <c r="I44" s="725"/>
      <c r="J44" s="29"/>
    </row>
    <row r="45" spans="1:10" s="19" customFormat="1" ht="10.5" customHeight="1">
      <c r="A45" s="37"/>
      <c r="B45" s="38"/>
      <c r="C45" s="38"/>
      <c r="D45" s="38"/>
      <c r="E45" s="38"/>
      <c r="F45" s="38"/>
      <c r="G45" s="38"/>
      <c r="H45" s="38"/>
      <c r="I45" s="29"/>
      <c r="J45" s="29"/>
    </row>
    <row r="46" spans="1:10" ht="28.5" customHeight="1">
      <c r="A46" s="33"/>
      <c r="B46" s="661"/>
      <c r="C46" s="661"/>
      <c r="D46" s="661"/>
      <c r="E46" s="661"/>
      <c r="F46" s="661"/>
      <c r="G46" s="661"/>
      <c r="H46" s="661"/>
      <c r="I46" s="661"/>
      <c r="J46" s="30"/>
    </row>
    <row r="47" spans="1:9" ht="28.5" customHeight="1">
      <c r="A47" s="33"/>
      <c r="B47" s="661"/>
      <c r="C47" s="661"/>
      <c r="D47" s="661"/>
      <c r="E47" s="661"/>
      <c r="F47" s="661"/>
      <c r="G47" s="661"/>
      <c r="H47" s="661"/>
      <c r="I47" s="34"/>
    </row>
    <row r="48" spans="2:10" ht="12" customHeight="1">
      <c r="B48" s="4"/>
      <c r="C48" s="4"/>
      <c r="D48" s="4"/>
      <c r="E48" s="4"/>
      <c r="F48" s="4"/>
      <c r="G48" s="4"/>
      <c r="H48" s="4"/>
      <c r="I48" s="4"/>
      <c r="J48" s="4"/>
    </row>
    <row r="49" spans="1:10" ht="12" customHeight="1">
      <c r="A49" s="1"/>
      <c r="B49" s="1"/>
      <c r="C49" s="1"/>
      <c r="D49" s="1"/>
      <c r="E49" s="1"/>
      <c r="F49" s="1"/>
      <c r="G49" s="1"/>
      <c r="H49" s="1"/>
      <c r="I49" s="1"/>
      <c r="J49" s="1"/>
    </row>
    <row r="50" spans="1:10" ht="12" customHeight="1">
      <c r="A50" s="711" t="s">
        <v>48</v>
      </c>
      <c r="B50" s="711"/>
      <c r="C50" s="711"/>
      <c r="D50" s="711"/>
      <c r="E50" s="711"/>
      <c r="F50" s="711"/>
      <c r="G50" s="711"/>
      <c r="H50" s="711"/>
      <c r="I50" s="711"/>
      <c r="J50" s="1"/>
    </row>
    <row r="51" spans="1:10" ht="12" customHeight="1">
      <c r="A51" s="711"/>
      <c r="B51" s="711"/>
      <c r="C51" s="711"/>
      <c r="D51" s="711"/>
      <c r="E51" s="711"/>
      <c r="F51" s="711"/>
      <c r="G51" s="711"/>
      <c r="H51" s="711"/>
      <c r="I51" s="711"/>
      <c r="J51" s="1"/>
    </row>
    <row r="52" spans="1:10" ht="12" customHeight="1">
      <c r="A52" s="711" t="s">
        <v>174</v>
      </c>
      <c r="B52" s="711"/>
      <c r="C52" s="711"/>
      <c r="D52" s="711"/>
      <c r="E52" s="711"/>
      <c r="F52" s="711"/>
      <c r="G52" s="711"/>
      <c r="H52" s="711"/>
      <c r="I52" s="711"/>
      <c r="J52" s="1"/>
    </row>
    <row r="53" spans="1:10" ht="12" customHeight="1">
      <c r="A53" s="712"/>
      <c r="B53" s="712"/>
      <c r="C53" s="712"/>
      <c r="D53" s="712"/>
      <c r="E53" s="712"/>
      <c r="F53" s="712"/>
      <c r="G53" s="712"/>
      <c r="H53" s="712"/>
      <c r="I53" s="712"/>
      <c r="J53" s="1"/>
    </row>
    <row r="54" spans="1:10" ht="12" customHeight="1">
      <c r="A54" s="1"/>
      <c r="B54" s="720" t="s">
        <v>122</v>
      </c>
      <c r="C54" s="721"/>
      <c r="D54" s="721"/>
      <c r="E54" s="721"/>
      <c r="F54" s="722"/>
      <c r="G54" s="338"/>
      <c r="H54" s="16"/>
      <c r="I54" s="16"/>
      <c r="J54" s="1"/>
    </row>
    <row r="55" spans="1:10" ht="12" customHeight="1">
      <c r="A55" s="1"/>
      <c r="B55" s="723" t="s">
        <v>45</v>
      </c>
      <c r="C55" s="724"/>
      <c r="D55" s="724"/>
      <c r="E55" s="332"/>
      <c r="F55" s="333" t="s">
        <v>123</v>
      </c>
      <c r="G55" s="339" t="s">
        <v>121</v>
      </c>
      <c r="H55" s="16"/>
      <c r="I55" s="16"/>
      <c r="J55" s="1"/>
    </row>
    <row r="56" spans="1:10" ht="15" customHeight="1">
      <c r="A56" s="1"/>
      <c r="B56" s="713" t="s">
        <v>170</v>
      </c>
      <c r="C56" s="714"/>
      <c r="D56" s="714"/>
      <c r="E56" s="332"/>
      <c r="F56" s="557">
        <f>+'Sch 2 - MTS Expense'!I81</f>
        <v>0</v>
      </c>
      <c r="G56" s="340">
        <f>IF(F56=0,0,+F56/$F$58)</f>
        <v>0</v>
      </c>
      <c r="H56" s="16"/>
      <c r="I56" s="16"/>
      <c r="J56" s="2"/>
    </row>
    <row r="57" spans="1:10" ht="15" customHeight="1">
      <c r="A57" s="1"/>
      <c r="B57" s="713" t="s">
        <v>181</v>
      </c>
      <c r="C57" s="714"/>
      <c r="D57" s="714"/>
      <c r="E57" s="332"/>
      <c r="F57" s="558">
        <f>+'Sch 3 - NON-MTS Expense'!I81</f>
        <v>0</v>
      </c>
      <c r="G57" s="341">
        <f>IF(F57=0,0,+F57/$F$58)</f>
        <v>0</v>
      </c>
      <c r="H57" s="16"/>
      <c r="I57" s="16"/>
      <c r="J57" s="2"/>
    </row>
    <row r="58" spans="1:10" ht="15" customHeight="1">
      <c r="A58" s="1"/>
      <c r="B58" s="718" t="s">
        <v>171</v>
      </c>
      <c r="C58" s="719"/>
      <c r="D58" s="719"/>
      <c r="E58" s="332"/>
      <c r="F58" s="334">
        <f>SUM(F56:F57)</f>
        <v>0</v>
      </c>
      <c r="G58" s="342">
        <f>SUM(G56:G57)</f>
        <v>0</v>
      </c>
      <c r="H58" s="16"/>
      <c r="I58" s="16"/>
      <c r="J58" s="1"/>
    </row>
    <row r="59" spans="1:10" ht="6.75" customHeight="1">
      <c r="A59" s="1"/>
      <c r="B59" s="715"/>
      <c r="C59" s="716"/>
      <c r="D59" s="717"/>
      <c r="E59" s="332"/>
      <c r="F59" s="335"/>
      <c r="G59" s="343"/>
      <c r="H59" s="16"/>
      <c r="I59" s="16"/>
      <c r="J59" s="1"/>
    </row>
    <row r="60" spans="2:7" ht="10.5" customHeight="1">
      <c r="B60" s="336"/>
      <c r="C60" s="332"/>
      <c r="D60" s="332"/>
      <c r="E60" s="337"/>
      <c r="F60" s="337"/>
      <c r="G60" s="337"/>
    </row>
    <row r="76" ht="10.5" customHeight="1">
      <c r="B76" s="52"/>
    </row>
  </sheetData>
  <sheetProtection/>
  <protectedRanges>
    <protectedRange sqref="E10:E40" name="Range1"/>
  </protectedRanges>
  <mergeCells count="56">
    <mergeCell ref="B19:C19"/>
    <mergeCell ref="B21:C21"/>
    <mergeCell ref="B20:C20"/>
    <mergeCell ref="B14:C14"/>
    <mergeCell ref="B15:C15"/>
    <mergeCell ref="B16:C16"/>
    <mergeCell ref="B17:C17"/>
    <mergeCell ref="B18:C18"/>
    <mergeCell ref="B35:C35"/>
    <mergeCell ref="A1:J1"/>
    <mergeCell ref="A3:B3"/>
    <mergeCell ref="C3:E3"/>
    <mergeCell ref="A6:A8"/>
    <mergeCell ref="B6:C8"/>
    <mergeCell ref="G4:H4"/>
    <mergeCell ref="I3:J3"/>
    <mergeCell ref="A4:B4"/>
    <mergeCell ref="C4:E4"/>
    <mergeCell ref="B9:C9"/>
    <mergeCell ref="B10:C10"/>
    <mergeCell ref="B11:C11"/>
    <mergeCell ref="B12:C12"/>
    <mergeCell ref="B13:C13"/>
    <mergeCell ref="B22:C22"/>
    <mergeCell ref="B26:C26"/>
    <mergeCell ref="B27:C27"/>
    <mergeCell ref="B23:C23"/>
    <mergeCell ref="B24:C24"/>
    <mergeCell ref="B44:I44"/>
    <mergeCell ref="B37:C37"/>
    <mergeCell ref="B25:C25"/>
    <mergeCell ref="B31:C31"/>
    <mergeCell ref="B28:C28"/>
    <mergeCell ref="B29:C29"/>
    <mergeCell ref="B30:C30"/>
    <mergeCell ref="B32:C32"/>
    <mergeCell ref="B36:C36"/>
    <mergeCell ref="B38:C38"/>
    <mergeCell ref="B33:C33"/>
    <mergeCell ref="B34:C34"/>
    <mergeCell ref="B59:D59"/>
    <mergeCell ref="B57:D57"/>
    <mergeCell ref="B58:D58"/>
    <mergeCell ref="B54:F54"/>
    <mergeCell ref="B55:D55"/>
    <mergeCell ref="A50:I50"/>
    <mergeCell ref="A51:I51"/>
    <mergeCell ref="A52:I52"/>
    <mergeCell ref="A53:I53"/>
    <mergeCell ref="B56:D56"/>
    <mergeCell ref="B47:H47"/>
    <mergeCell ref="B46:I46"/>
    <mergeCell ref="B39:C39"/>
    <mergeCell ref="B40:C40"/>
    <mergeCell ref="B41:C41"/>
    <mergeCell ref="B42:C42"/>
  </mergeCells>
  <printOptions horizontalCentered="1"/>
  <pageMargins left="0.33" right="0.33" top="0.75" bottom="0.5" header="0.25" footer="0.25"/>
  <pageSetup fitToHeight="1" fitToWidth="1" horizontalDpi="600" verticalDpi="600" orientation="portrait" scale="61" r:id="rId3"/>
  <headerFooter alignWithMargins="0">
    <oddHeader>&amp;L&amp;9State of Washington – Health Care Authority&amp;R&amp;9Health Care Authority
Ground Emergency Medical Transportation</oddHeader>
    <oddFooter>&amp;R&amp;9Page &amp;P of &amp;N</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V99"/>
  <sheetViews>
    <sheetView zoomScalePageLayoutView="80" workbookViewId="0" topLeftCell="A1">
      <selection activeCell="J3" sqref="J3:L3"/>
    </sheetView>
  </sheetViews>
  <sheetFormatPr defaultColWidth="8.88671875" defaultRowHeight="15"/>
  <cols>
    <col min="1" max="1" width="4.3359375" style="42" customWidth="1"/>
    <col min="2" max="2" width="18.3359375" style="40" customWidth="1"/>
    <col min="3" max="3" width="10.3359375" style="73" customWidth="1"/>
    <col min="4" max="4" width="6.3359375" style="42" customWidth="1"/>
    <col min="5" max="5" width="20.21484375" style="42" customWidth="1"/>
    <col min="6" max="6" width="7.4453125" style="66" customWidth="1"/>
    <col min="7" max="7" width="8.88671875" style="40" customWidth="1"/>
    <col min="8" max="8" width="14.99609375" style="40" customWidth="1"/>
    <col min="9" max="9" width="20.77734375" style="40" customWidth="1"/>
    <col min="10" max="10" width="7.4453125" style="66" customWidth="1"/>
    <col min="11" max="11" width="8.88671875" style="40" customWidth="1"/>
    <col min="12" max="12" width="14.99609375" style="40" customWidth="1"/>
    <col min="13" max="14" width="8.88671875" style="40" customWidth="1"/>
    <col min="15" max="15" width="16.88671875" style="40" hidden="1" customWidth="1"/>
    <col min="16" max="16" width="8.88671875" style="40" hidden="1" customWidth="1"/>
    <col min="17" max="22" width="0" style="40" hidden="1" customWidth="1"/>
    <col min="23" max="16384" width="8.88671875" style="40" customWidth="1"/>
  </cols>
  <sheetData>
    <row r="1" spans="1:12" ht="17.25" customHeight="1">
      <c r="A1" s="728" t="s">
        <v>197</v>
      </c>
      <c r="B1" s="728"/>
      <c r="C1" s="728"/>
      <c r="D1" s="728"/>
      <c r="E1" s="728"/>
      <c r="F1" s="728"/>
      <c r="G1" s="728"/>
      <c r="H1" s="728"/>
      <c r="I1" s="728"/>
      <c r="J1" s="728"/>
      <c r="K1" s="728"/>
      <c r="L1" s="728"/>
    </row>
    <row r="2" spans="1:12" s="73" customFormat="1" ht="15.75" customHeight="1">
      <c r="A2" s="174"/>
      <c r="B2" s="174"/>
      <c r="C2" s="174"/>
      <c r="D2" s="174"/>
      <c r="E2" s="174"/>
      <c r="F2" s="174"/>
      <c r="G2" s="174"/>
      <c r="H2" s="174"/>
      <c r="I2" s="174"/>
      <c r="J2" s="174"/>
      <c r="K2" s="174"/>
      <c r="L2" s="174"/>
    </row>
    <row r="3" spans="1:12" s="73" customFormat="1" ht="15.75" customHeight="1">
      <c r="A3" s="729" t="s">
        <v>126</v>
      </c>
      <c r="B3" s="729"/>
      <c r="C3" s="731">
        <f>Fire_District_Name</f>
        <v>0</v>
      </c>
      <c r="D3" s="731"/>
      <c r="E3" s="731"/>
      <c r="F3" s="76"/>
      <c r="I3" s="158" t="s">
        <v>127</v>
      </c>
      <c r="J3" s="732">
        <f>FYE</f>
        <v>0</v>
      </c>
      <c r="K3" s="732"/>
      <c r="L3" s="732"/>
    </row>
    <row r="4" spans="1:12" s="73" customFormat="1" ht="15.75" customHeight="1">
      <c r="A4" s="729" t="s">
        <v>125</v>
      </c>
      <c r="B4" s="729"/>
      <c r="C4" s="733">
        <f>NPI</f>
        <v>0</v>
      </c>
      <c r="D4" s="733"/>
      <c r="E4" s="733"/>
      <c r="F4" s="76"/>
      <c r="G4" s="76"/>
      <c r="I4" s="76"/>
      <c r="J4" s="159"/>
      <c r="K4" s="76"/>
      <c r="L4" s="76"/>
    </row>
    <row r="5" spans="1:12" s="73" customFormat="1" ht="15.75" customHeight="1">
      <c r="A5" s="159"/>
      <c r="B5" s="159"/>
      <c r="C5" s="160"/>
      <c r="D5" s="76"/>
      <c r="E5" s="160"/>
      <c r="F5" s="76"/>
      <c r="G5" s="76"/>
      <c r="H5" s="76"/>
      <c r="I5" s="76"/>
      <c r="J5" s="159"/>
      <c r="K5" s="76"/>
      <c r="L5" s="76"/>
    </row>
    <row r="6" spans="1:12" ht="15">
      <c r="A6" s="737" t="s">
        <v>49</v>
      </c>
      <c r="B6" s="738"/>
      <c r="C6" s="739"/>
      <c r="D6" s="171" t="s">
        <v>1</v>
      </c>
      <c r="E6" s="730" t="s">
        <v>51</v>
      </c>
      <c r="F6" s="730"/>
      <c r="G6" s="730"/>
      <c r="H6" s="730"/>
      <c r="I6" s="730" t="s">
        <v>52</v>
      </c>
      <c r="J6" s="730"/>
      <c r="K6" s="730"/>
      <c r="L6" s="734"/>
    </row>
    <row r="7" spans="1:12" ht="30" customHeight="1">
      <c r="A7" s="740"/>
      <c r="B7" s="741"/>
      <c r="C7" s="742"/>
      <c r="D7" s="172" t="s">
        <v>50</v>
      </c>
      <c r="E7" s="161" t="s">
        <v>53</v>
      </c>
      <c r="F7" s="162" t="s">
        <v>54</v>
      </c>
      <c r="G7" s="161" t="s">
        <v>124</v>
      </c>
      <c r="H7" s="161" t="s">
        <v>55</v>
      </c>
      <c r="I7" s="161" t="s">
        <v>53</v>
      </c>
      <c r="J7" s="162" t="s">
        <v>54</v>
      </c>
      <c r="K7" s="161" t="s">
        <v>124</v>
      </c>
      <c r="L7" s="163" t="s">
        <v>55</v>
      </c>
    </row>
    <row r="8" spans="1:12" ht="15.75" thickBot="1">
      <c r="A8" s="743"/>
      <c r="B8" s="744"/>
      <c r="C8" s="745"/>
      <c r="D8" s="185">
        <v>1</v>
      </c>
      <c r="E8" s="185">
        <v>2</v>
      </c>
      <c r="F8" s="185">
        <v>3</v>
      </c>
      <c r="G8" s="185"/>
      <c r="H8" s="185">
        <v>4</v>
      </c>
      <c r="I8" s="185">
        <v>5</v>
      </c>
      <c r="J8" s="185">
        <v>6</v>
      </c>
      <c r="K8" s="185"/>
      <c r="L8" s="186">
        <v>7</v>
      </c>
    </row>
    <row r="9" spans="1:22" ht="15" customHeight="1" thickTop="1">
      <c r="A9" s="395" t="s">
        <v>56</v>
      </c>
      <c r="B9" s="735"/>
      <c r="C9" s="736"/>
      <c r="D9" s="504" t="s">
        <v>270</v>
      </c>
      <c r="E9" s="505" t="s">
        <v>270</v>
      </c>
      <c r="F9" s="506" t="s">
        <v>270</v>
      </c>
      <c r="G9" s="504" t="s">
        <v>270</v>
      </c>
      <c r="H9" s="507" t="s">
        <v>270</v>
      </c>
      <c r="I9" s="505" t="s">
        <v>270</v>
      </c>
      <c r="J9" s="506" t="s">
        <v>270</v>
      </c>
      <c r="K9" s="504" t="s">
        <v>270</v>
      </c>
      <c r="L9" s="508" t="s">
        <v>270</v>
      </c>
      <c r="O9" s="40" t="str">
        <f>CONCATENATE(_xlfn.COUNTIFS(P9:P$9,P9),P9)</f>
        <v>1Reclassifications</v>
      </c>
      <c r="P9" s="40" t="s">
        <v>267</v>
      </c>
      <c r="V9" s="40" t="s">
        <v>268</v>
      </c>
    </row>
    <row r="10" spans="1:22" ht="15" customHeight="1">
      <c r="A10" s="394" t="s">
        <v>57</v>
      </c>
      <c r="B10" s="735"/>
      <c r="C10" s="736"/>
      <c r="D10" s="504" t="s">
        <v>270</v>
      </c>
      <c r="E10" s="509" t="s">
        <v>270</v>
      </c>
      <c r="F10" s="510" t="s">
        <v>270</v>
      </c>
      <c r="G10" s="511" t="s">
        <v>270</v>
      </c>
      <c r="H10" s="512" t="s">
        <v>270</v>
      </c>
      <c r="I10" s="505" t="s">
        <v>270</v>
      </c>
      <c r="J10" s="510" t="s">
        <v>270</v>
      </c>
      <c r="K10" s="511" t="s">
        <v>270</v>
      </c>
      <c r="L10" s="513" t="s">
        <v>270</v>
      </c>
      <c r="O10" s="40" t="str">
        <f>CONCATENATE(_xlfn.COUNTIFS(P$9:P10,P10),P10)</f>
        <v>2Reclassifications</v>
      </c>
      <c r="P10" s="40" t="s">
        <v>267</v>
      </c>
      <c r="V10" s="40" t="s">
        <v>269</v>
      </c>
    </row>
    <row r="11" spans="1:16" ht="15" customHeight="1">
      <c r="A11" s="394" t="s">
        <v>58</v>
      </c>
      <c r="B11" s="735"/>
      <c r="C11" s="736"/>
      <c r="D11" s="504" t="s">
        <v>270</v>
      </c>
      <c r="E11" s="509" t="s">
        <v>270</v>
      </c>
      <c r="F11" s="510" t="s">
        <v>270</v>
      </c>
      <c r="G11" s="511" t="s">
        <v>270</v>
      </c>
      <c r="H11" s="512" t="s">
        <v>270</v>
      </c>
      <c r="I11" s="505" t="s">
        <v>270</v>
      </c>
      <c r="J11" s="510" t="s">
        <v>270</v>
      </c>
      <c r="K11" s="511" t="s">
        <v>270</v>
      </c>
      <c r="L11" s="513" t="s">
        <v>270</v>
      </c>
      <c r="O11" s="40" t="str">
        <f>CONCATENATE(_xlfn.COUNTIFS(P$9:P11,P11),P11)</f>
        <v>3Reclassifications</v>
      </c>
      <c r="P11" s="40" t="s">
        <v>267</v>
      </c>
    </row>
    <row r="12" spans="1:16" ht="15" customHeight="1">
      <c r="A12" s="394" t="s">
        <v>59</v>
      </c>
      <c r="B12" s="735"/>
      <c r="C12" s="736"/>
      <c r="D12" s="504" t="s">
        <v>270</v>
      </c>
      <c r="E12" s="509" t="s">
        <v>270</v>
      </c>
      <c r="F12" s="510" t="s">
        <v>270</v>
      </c>
      <c r="G12" s="511" t="s">
        <v>270</v>
      </c>
      <c r="H12" s="512" t="s">
        <v>270</v>
      </c>
      <c r="I12" s="509" t="s">
        <v>270</v>
      </c>
      <c r="J12" s="510" t="s">
        <v>270</v>
      </c>
      <c r="K12" s="511" t="s">
        <v>270</v>
      </c>
      <c r="L12" s="513" t="s">
        <v>270</v>
      </c>
      <c r="O12" s="40" t="str">
        <f>CONCATENATE(_xlfn.COUNTIFS(P$9:P12,P12),P12)</f>
        <v>4Reclassifications</v>
      </c>
      <c r="P12" s="40" t="s">
        <v>267</v>
      </c>
    </row>
    <row r="13" spans="1:16" ht="15" customHeight="1">
      <c r="A13" s="394" t="s">
        <v>60</v>
      </c>
      <c r="B13" s="735"/>
      <c r="C13" s="736"/>
      <c r="D13" s="504" t="s">
        <v>270</v>
      </c>
      <c r="E13" s="509" t="s">
        <v>270</v>
      </c>
      <c r="F13" s="510" t="s">
        <v>270</v>
      </c>
      <c r="G13" s="511" t="s">
        <v>270</v>
      </c>
      <c r="H13" s="512" t="s">
        <v>270</v>
      </c>
      <c r="I13" s="509" t="s">
        <v>270</v>
      </c>
      <c r="J13" s="510" t="s">
        <v>270</v>
      </c>
      <c r="K13" s="511" t="s">
        <v>270</v>
      </c>
      <c r="L13" s="513" t="s">
        <v>270</v>
      </c>
      <c r="O13" s="40" t="str">
        <f>CONCATENATE(_xlfn.COUNTIFS(P$9:P13,P13),P13)</f>
        <v>5Reclassifications</v>
      </c>
      <c r="P13" s="40" t="s">
        <v>267</v>
      </c>
    </row>
    <row r="14" spans="1:16" ht="15" customHeight="1">
      <c r="A14" s="394" t="s">
        <v>61</v>
      </c>
      <c r="B14" s="746"/>
      <c r="C14" s="747"/>
      <c r="D14" s="504" t="s">
        <v>270</v>
      </c>
      <c r="E14" s="509" t="s">
        <v>270</v>
      </c>
      <c r="F14" s="510" t="s">
        <v>270</v>
      </c>
      <c r="G14" s="511" t="s">
        <v>270</v>
      </c>
      <c r="H14" s="512" t="s">
        <v>270</v>
      </c>
      <c r="I14" s="509" t="s">
        <v>270</v>
      </c>
      <c r="J14" s="510" t="s">
        <v>270</v>
      </c>
      <c r="K14" s="511" t="s">
        <v>270</v>
      </c>
      <c r="L14" s="513" t="s">
        <v>270</v>
      </c>
      <c r="O14" s="40" t="str">
        <f>CONCATENATE(_xlfn.COUNTIFS(P$9:P14,P14),P14)</f>
        <v>6Reclassifications</v>
      </c>
      <c r="P14" s="40" t="s">
        <v>267</v>
      </c>
    </row>
    <row r="15" spans="1:16" ht="15" customHeight="1">
      <c r="A15" s="394" t="s">
        <v>62</v>
      </c>
      <c r="B15" s="746"/>
      <c r="C15" s="747"/>
      <c r="D15" s="504" t="s">
        <v>270</v>
      </c>
      <c r="E15" s="509" t="s">
        <v>270</v>
      </c>
      <c r="F15" s="510" t="s">
        <v>270</v>
      </c>
      <c r="G15" s="511" t="s">
        <v>270</v>
      </c>
      <c r="H15" s="512" t="s">
        <v>270</v>
      </c>
      <c r="I15" s="509" t="s">
        <v>270</v>
      </c>
      <c r="J15" s="510" t="s">
        <v>270</v>
      </c>
      <c r="K15" s="511" t="s">
        <v>270</v>
      </c>
      <c r="L15" s="513" t="s">
        <v>270</v>
      </c>
      <c r="O15" s="40" t="str">
        <f>CONCATENATE(_xlfn.COUNTIFS(P$9:P15,P15),P15)</f>
        <v>7Reclassifications</v>
      </c>
      <c r="P15" s="40" t="s">
        <v>267</v>
      </c>
    </row>
    <row r="16" spans="1:16" ht="15" customHeight="1">
      <c r="A16" s="394" t="s">
        <v>63</v>
      </c>
      <c r="B16" s="735"/>
      <c r="C16" s="736"/>
      <c r="D16" s="504" t="s">
        <v>270</v>
      </c>
      <c r="E16" s="509" t="s">
        <v>270</v>
      </c>
      <c r="F16" s="510" t="s">
        <v>270</v>
      </c>
      <c r="G16" s="511" t="s">
        <v>270</v>
      </c>
      <c r="H16" s="512" t="s">
        <v>270</v>
      </c>
      <c r="I16" s="509" t="s">
        <v>270</v>
      </c>
      <c r="J16" s="510" t="s">
        <v>270</v>
      </c>
      <c r="K16" s="511" t="s">
        <v>270</v>
      </c>
      <c r="L16" s="513" t="s">
        <v>270</v>
      </c>
      <c r="O16" s="40" t="str">
        <f>CONCATENATE(_xlfn.COUNTIFS(P$9:P16,P16),P16)</f>
        <v>8Reclassifications</v>
      </c>
      <c r="P16" s="40" t="s">
        <v>267</v>
      </c>
    </row>
    <row r="17" spans="1:16" s="63" customFormat="1" ht="15" customHeight="1">
      <c r="A17" s="394" t="s">
        <v>64</v>
      </c>
      <c r="B17" s="735"/>
      <c r="C17" s="736"/>
      <c r="D17" s="504" t="s">
        <v>270</v>
      </c>
      <c r="E17" s="505" t="s">
        <v>270</v>
      </c>
      <c r="F17" s="506" t="s">
        <v>270</v>
      </c>
      <c r="G17" s="511" t="s">
        <v>270</v>
      </c>
      <c r="H17" s="512" t="s">
        <v>270</v>
      </c>
      <c r="I17" s="509" t="s">
        <v>270</v>
      </c>
      <c r="J17" s="510" t="s">
        <v>270</v>
      </c>
      <c r="K17" s="511" t="s">
        <v>270</v>
      </c>
      <c r="L17" s="513" t="s">
        <v>270</v>
      </c>
      <c r="O17" s="63" t="str">
        <f>CONCATENATE(_xlfn.COUNTIFS(P$9:P17,P17),P17)</f>
        <v>9Reclassifications</v>
      </c>
      <c r="P17" s="63" t="s">
        <v>267</v>
      </c>
    </row>
    <row r="18" spans="1:16" s="63" customFormat="1" ht="15" customHeight="1">
      <c r="A18" s="394" t="s">
        <v>65</v>
      </c>
      <c r="B18" s="726"/>
      <c r="C18" s="727"/>
      <c r="D18" s="511" t="s">
        <v>270</v>
      </c>
      <c r="E18" s="509" t="s">
        <v>270</v>
      </c>
      <c r="F18" s="510" t="s">
        <v>270</v>
      </c>
      <c r="G18" s="511" t="s">
        <v>270</v>
      </c>
      <c r="H18" s="512" t="s">
        <v>270</v>
      </c>
      <c r="I18" s="509" t="s">
        <v>270</v>
      </c>
      <c r="J18" s="510" t="s">
        <v>270</v>
      </c>
      <c r="K18" s="511" t="s">
        <v>270</v>
      </c>
      <c r="L18" s="513" t="s">
        <v>270</v>
      </c>
      <c r="O18" s="63" t="str">
        <f>CONCATENATE(_xlfn.COUNTIFS(P$9:P18,P18),P18)</f>
        <v>10Reclassifications</v>
      </c>
      <c r="P18" s="63" t="s">
        <v>267</v>
      </c>
    </row>
    <row r="19" spans="1:16" s="63" customFormat="1" ht="15" customHeight="1">
      <c r="A19" s="394" t="s">
        <v>66</v>
      </c>
      <c r="B19" s="726"/>
      <c r="C19" s="727"/>
      <c r="D19" s="511" t="s">
        <v>270</v>
      </c>
      <c r="E19" s="509" t="s">
        <v>270</v>
      </c>
      <c r="F19" s="510" t="s">
        <v>270</v>
      </c>
      <c r="G19" s="511" t="s">
        <v>270</v>
      </c>
      <c r="H19" s="512" t="s">
        <v>270</v>
      </c>
      <c r="I19" s="509" t="s">
        <v>270</v>
      </c>
      <c r="J19" s="510" t="s">
        <v>270</v>
      </c>
      <c r="K19" s="511" t="s">
        <v>270</v>
      </c>
      <c r="L19" s="513" t="s">
        <v>270</v>
      </c>
      <c r="O19" s="63" t="str">
        <f>CONCATENATE(_xlfn.COUNTIFS(P$9:P19,P19),P19)</f>
        <v>11Reclassifications</v>
      </c>
      <c r="P19" s="63" t="s">
        <v>267</v>
      </c>
    </row>
    <row r="20" spans="1:16" s="63" customFormat="1" ht="15" customHeight="1">
      <c r="A20" s="394" t="s">
        <v>67</v>
      </c>
      <c r="B20" s="726"/>
      <c r="C20" s="727"/>
      <c r="D20" s="511" t="s">
        <v>270</v>
      </c>
      <c r="E20" s="509" t="s">
        <v>270</v>
      </c>
      <c r="F20" s="510" t="s">
        <v>270</v>
      </c>
      <c r="G20" s="511" t="s">
        <v>270</v>
      </c>
      <c r="H20" s="512" t="s">
        <v>270</v>
      </c>
      <c r="I20" s="509" t="s">
        <v>270</v>
      </c>
      <c r="J20" s="510" t="s">
        <v>270</v>
      </c>
      <c r="K20" s="511" t="s">
        <v>270</v>
      </c>
      <c r="L20" s="513" t="s">
        <v>270</v>
      </c>
      <c r="O20" s="63" t="str">
        <f>CONCATENATE(_xlfn.COUNTIFS(P$9:P20,P20),P20)</f>
        <v>12Reclassifications</v>
      </c>
      <c r="P20" s="63" t="s">
        <v>267</v>
      </c>
    </row>
    <row r="21" spans="1:16" s="63" customFormat="1" ht="15" customHeight="1">
      <c r="A21" s="394" t="s">
        <v>68</v>
      </c>
      <c r="B21" s="726"/>
      <c r="C21" s="727"/>
      <c r="D21" s="511" t="s">
        <v>270</v>
      </c>
      <c r="E21" s="509" t="s">
        <v>270</v>
      </c>
      <c r="F21" s="510" t="s">
        <v>270</v>
      </c>
      <c r="G21" s="511" t="s">
        <v>270</v>
      </c>
      <c r="H21" s="512" t="s">
        <v>270</v>
      </c>
      <c r="I21" s="509" t="s">
        <v>270</v>
      </c>
      <c r="J21" s="510" t="s">
        <v>270</v>
      </c>
      <c r="K21" s="511" t="s">
        <v>270</v>
      </c>
      <c r="L21" s="513" t="s">
        <v>270</v>
      </c>
      <c r="O21" s="63" t="str">
        <f>CONCATENATE(_xlfn.COUNTIFS(P$9:P21,P21),P21)</f>
        <v>13Reclassifications</v>
      </c>
      <c r="P21" s="63" t="s">
        <v>267</v>
      </c>
    </row>
    <row r="22" spans="1:16" s="63" customFormat="1" ht="15" customHeight="1">
      <c r="A22" s="394" t="s">
        <v>69</v>
      </c>
      <c r="B22" s="746"/>
      <c r="C22" s="747"/>
      <c r="D22" s="511" t="s">
        <v>270</v>
      </c>
      <c r="E22" s="509" t="s">
        <v>270</v>
      </c>
      <c r="F22" s="510" t="s">
        <v>270</v>
      </c>
      <c r="G22" s="511" t="s">
        <v>270</v>
      </c>
      <c r="H22" s="512" t="s">
        <v>270</v>
      </c>
      <c r="I22" s="514" t="s">
        <v>270</v>
      </c>
      <c r="J22" s="510" t="s">
        <v>270</v>
      </c>
      <c r="K22" s="511" t="s">
        <v>270</v>
      </c>
      <c r="L22" s="513" t="s">
        <v>270</v>
      </c>
      <c r="O22" s="63" t="str">
        <f>CONCATENATE(_xlfn.COUNTIFS(P$9:P22,P22),P22)</f>
        <v>14Reclassifications</v>
      </c>
      <c r="P22" s="63" t="s">
        <v>267</v>
      </c>
    </row>
    <row r="23" spans="1:16" s="63" customFormat="1" ht="15" customHeight="1">
      <c r="A23" s="394" t="s">
        <v>70</v>
      </c>
      <c r="B23" s="726"/>
      <c r="C23" s="727"/>
      <c r="D23" s="511" t="s">
        <v>270</v>
      </c>
      <c r="E23" s="509" t="s">
        <v>270</v>
      </c>
      <c r="F23" s="510" t="s">
        <v>270</v>
      </c>
      <c r="G23" s="511" t="s">
        <v>270</v>
      </c>
      <c r="H23" s="512" t="s">
        <v>270</v>
      </c>
      <c r="I23" s="509" t="s">
        <v>270</v>
      </c>
      <c r="J23" s="510" t="s">
        <v>270</v>
      </c>
      <c r="K23" s="511" t="s">
        <v>270</v>
      </c>
      <c r="L23" s="513" t="s">
        <v>270</v>
      </c>
      <c r="O23" s="63" t="str">
        <f>CONCATENATE(_xlfn.COUNTIFS(P$9:P23,P23),P23)</f>
        <v>15Reclassifications</v>
      </c>
      <c r="P23" s="63" t="s">
        <v>267</v>
      </c>
    </row>
    <row r="24" spans="1:16" s="63" customFormat="1" ht="15" customHeight="1">
      <c r="A24" s="394" t="s">
        <v>71</v>
      </c>
      <c r="B24" s="726"/>
      <c r="C24" s="727"/>
      <c r="D24" s="511" t="s">
        <v>270</v>
      </c>
      <c r="E24" s="514" t="s">
        <v>270</v>
      </c>
      <c r="F24" s="510" t="s">
        <v>270</v>
      </c>
      <c r="G24" s="511" t="s">
        <v>270</v>
      </c>
      <c r="H24" s="512" t="s">
        <v>270</v>
      </c>
      <c r="I24" s="509" t="s">
        <v>270</v>
      </c>
      <c r="J24" s="510" t="s">
        <v>270</v>
      </c>
      <c r="K24" s="511" t="s">
        <v>270</v>
      </c>
      <c r="L24" s="513" t="s">
        <v>270</v>
      </c>
      <c r="O24" s="63" t="str">
        <f>CONCATENATE(_xlfn.COUNTIFS(P$9:P24,P24),P24)</f>
        <v>16Reclassifications</v>
      </c>
      <c r="P24" s="63" t="s">
        <v>267</v>
      </c>
    </row>
    <row r="25" spans="1:16" s="63" customFormat="1" ht="15" customHeight="1">
      <c r="A25" s="394" t="s">
        <v>72</v>
      </c>
      <c r="B25" s="726"/>
      <c r="C25" s="727"/>
      <c r="D25" s="511" t="s">
        <v>270</v>
      </c>
      <c r="E25" s="509" t="s">
        <v>270</v>
      </c>
      <c r="F25" s="510" t="s">
        <v>270</v>
      </c>
      <c r="G25" s="511" t="s">
        <v>270</v>
      </c>
      <c r="H25" s="512" t="s">
        <v>270</v>
      </c>
      <c r="I25" s="509" t="s">
        <v>270</v>
      </c>
      <c r="J25" s="510" t="s">
        <v>270</v>
      </c>
      <c r="K25" s="511" t="s">
        <v>270</v>
      </c>
      <c r="L25" s="513" t="s">
        <v>270</v>
      </c>
      <c r="O25" s="63" t="str">
        <f>CONCATENATE(_xlfn.COUNTIFS(P$9:P25,P25),P25)</f>
        <v>17Reclassifications</v>
      </c>
      <c r="P25" s="63" t="s">
        <v>267</v>
      </c>
    </row>
    <row r="26" spans="1:16" s="63" customFormat="1" ht="15" customHeight="1">
      <c r="A26" s="394" t="s">
        <v>73</v>
      </c>
      <c r="B26" s="726"/>
      <c r="C26" s="727"/>
      <c r="D26" s="511" t="s">
        <v>270</v>
      </c>
      <c r="E26" s="509" t="s">
        <v>270</v>
      </c>
      <c r="F26" s="510" t="s">
        <v>270</v>
      </c>
      <c r="G26" s="511" t="s">
        <v>270</v>
      </c>
      <c r="H26" s="512" t="s">
        <v>270</v>
      </c>
      <c r="I26" s="509" t="s">
        <v>270</v>
      </c>
      <c r="J26" s="510" t="s">
        <v>270</v>
      </c>
      <c r="K26" s="511" t="s">
        <v>270</v>
      </c>
      <c r="L26" s="513" t="s">
        <v>270</v>
      </c>
      <c r="O26" s="63" t="str">
        <f>CONCATENATE(_xlfn.COUNTIFS(P$9:P26,P26),P26)</f>
        <v>18Reclassifications</v>
      </c>
      <c r="P26" s="63" t="s">
        <v>267</v>
      </c>
    </row>
    <row r="27" spans="1:16" s="63" customFormat="1" ht="15" customHeight="1">
      <c r="A27" s="394" t="s">
        <v>74</v>
      </c>
      <c r="B27" s="726"/>
      <c r="C27" s="727"/>
      <c r="D27" s="511" t="s">
        <v>270</v>
      </c>
      <c r="E27" s="509" t="s">
        <v>270</v>
      </c>
      <c r="F27" s="510" t="s">
        <v>270</v>
      </c>
      <c r="G27" s="511" t="s">
        <v>270</v>
      </c>
      <c r="H27" s="512" t="s">
        <v>270</v>
      </c>
      <c r="I27" s="509" t="s">
        <v>270</v>
      </c>
      <c r="J27" s="510" t="s">
        <v>270</v>
      </c>
      <c r="K27" s="511" t="s">
        <v>270</v>
      </c>
      <c r="L27" s="513" t="s">
        <v>270</v>
      </c>
      <c r="O27" s="63" t="str">
        <f>CONCATENATE(_xlfn.COUNTIFS(P$9:P27,P27),P27)</f>
        <v>19Reclassifications</v>
      </c>
      <c r="P27" s="63" t="s">
        <v>267</v>
      </c>
    </row>
    <row r="28" spans="1:16" s="63" customFormat="1" ht="15" customHeight="1">
      <c r="A28" s="394" t="s">
        <v>75</v>
      </c>
      <c r="B28" s="726"/>
      <c r="C28" s="727"/>
      <c r="D28" s="511" t="s">
        <v>270</v>
      </c>
      <c r="E28" s="509" t="s">
        <v>270</v>
      </c>
      <c r="F28" s="510" t="s">
        <v>270</v>
      </c>
      <c r="G28" s="511" t="s">
        <v>270</v>
      </c>
      <c r="H28" s="512" t="s">
        <v>270</v>
      </c>
      <c r="I28" s="509" t="s">
        <v>270</v>
      </c>
      <c r="J28" s="510" t="s">
        <v>270</v>
      </c>
      <c r="K28" s="511" t="s">
        <v>270</v>
      </c>
      <c r="L28" s="513" t="s">
        <v>270</v>
      </c>
      <c r="O28" s="63" t="str">
        <f>CONCATENATE(_xlfn.COUNTIFS(P$9:P28,P28),P28)</f>
        <v>20Reclassifications</v>
      </c>
      <c r="P28" s="63" t="s">
        <v>267</v>
      </c>
    </row>
    <row r="29" spans="1:16" s="63" customFormat="1" ht="15" customHeight="1">
      <c r="A29" s="394" t="s">
        <v>76</v>
      </c>
      <c r="B29" s="726"/>
      <c r="C29" s="727"/>
      <c r="D29" s="511" t="s">
        <v>270</v>
      </c>
      <c r="E29" s="509" t="s">
        <v>270</v>
      </c>
      <c r="F29" s="510" t="s">
        <v>270</v>
      </c>
      <c r="G29" s="511" t="s">
        <v>270</v>
      </c>
      <c r="H29" s="512" t="s">
        <v>270</v>
      </c>
      <c r="I29" s="509" t="s">
        <v>270</v>
      </c>
      <c r="J29" s="510" t="s">
        <v>270</v>
      </c>
      <c r="K29" s="511" t="s">
        <v>270</v>
      </c>
      <c r="L29" s="513" t="s">
        <v>270</v>
      </c>
      <c r="O29" s="63" t="str">
        <f>CONCATENATE(_xlfn.COUNTIFS(P$9:P29,P29),P29)</f>
        <v>21Reclassifications</v>
      </c>
      <c r="P29" s="63" t="s">
        <v>267</v>
      </c>
    </row>
    <row r="30" spans="1:16" s="63" customFormat="1" ht="15" customHeight="1">
      <c r="A30" s="394" t="s">
        <v>226</v>
      </c>
      <c r="B30" s="726"/>
      <c r="C30" s="727"/>
      <c r="D30" s="511" t="s">
        <v>270</v>
      </c>
      <c r="E30" s="509" t="s">
        <v>270</v>
      </c>
      <c r="F30" s="510" t="s">
        <v>270</v>
      </c>
      <c r="G30" s="511" t="s">
        <v>270</v>
      </c>
      <c r="H30" s="512" t="s">
        <v>270</v>
      </c>
      <c r="I30" s="509" t="s">
        <v>270</v>
      </c>
      <c r="J30" s="510" t="s">
        <v>270</v>
      </c>
      <c r="K30" s="511" t="s">
        <v>270</v>
      </c>
      <c r="L30" s="513" t="s">
        <v>270</v>
      </c>
      <c r="O30" s="63" t="str">
        <f>CONCATENATE(_xlfn.COUNTIFS(P$9:P30,P30),P30)</f>
        <v>22Reclassifications</v>
      </c>
      <c r="P30" s="63" t="s">
        <v>267</v>
      </c>
    </row>
    <row r="31" spans="1:16" s="63" customFormat="1" ht="15" customHeight="1">
      <c r="A31" s="394" t="s">
        <v>77</v>
      </c>
      <c r="B31" s="726"/>
      <c r="C31" s="727"/>
      <c r="D31" s="511" t="s">
        <v>270</v>
      </c>
      <c r="E31" s="509" t="s">
        <v>270</v>
      </c>
      <c r="F31" s="510" t="s">
        <v>270</v>
      </c>
      <c r="G31" s="511" t="s">
        <v>270</v>
      </c>
      <c r="H31" s="512" t="s">
        <v>270</v>
      </c>
      <c r="I31" s="509" t="s">
        <v>270</v>
      </c>
      <c r="J31" s="510" t="s">
        <v>270</v>
      </c>
      <c r="K31" s="511" t="s">
        <v>270</v>
      </c>
      <c r="L31" s="513" t="s">
        <v>270</v>
      </c>
      <c r="O31" s="63" t="str">
        <f>CONCATENATE(_xlfn.COUNTIFS(P$9:P31,P31),P31)</f>
        <v>23Reclassifications</v>
      </c>
      <c r="P31" s="63" t="s">
        <v>267</v>
      </c>
    </row>
    <row r="32" spans="1:16" ht="15" customHeight="1">
      <c r="A32" s="394" t="s">
        <v>78</v>
      </c>
      <c r="B32" s="726"/>
      <c r="C32" s="727"/>
      <c r="D32" s="511" t="s">
        <v>270</v>
      </c>
      <c r="E32" s="509" t="s">
        <v>270</v>
      </c>
      <c r="F32" s="510" t="s">
        <v>270</v>
      </c>
      <c r="G32" s="511" t="s">
        <v>270</v>
      </c>
      <c r="H32" s="512" t="s">
        <v>270</v>
      </c>
      <c r="I32" s="509" t="s">
        <v>270</v>
      </c>
      <c r="J32" s="510" t="s">
        <v>270</v>
      </c>
      <c r="K32" s="511" t="s">
        <v>270</v>
      </c>
      <c r="L32" s="513" t="s">
        <v>270</v>
      </c>
      <c r="O32" s="40" t="str">
        <f>CONCATENATE(_xlfn.COUNTIFS(P$9:P32,P32),P32)</f>
        <v>24Reclassifications</v>
      </c>
      <c r="P32" s="40" t="s">
        <v>267</v>
      </c>
    </row>
    <row r="33" spans="1:16" ht="15" customHeight="1">
      <c r="A33" s="394" t="s">
        <v>84</v>
      </c>
      <c r="B33" s="726"/>
      <c r="C33" s="727"/>
      <c r="D33" s="511" t="s">
        <v>270</v>
      </c>
      <c r="E33" s="509" t="s">
        <v>270</v>
      </c>
      <c r="F33" s="510" t="s">
        <v>270</v>
      </c>
      <c r="G33" s="511" t="s">
        <v>270</v>
      </c>
      <c r="H33" s="512" t="s">
        <v>270</v>
      </c>
      <c r="I33" s="509" t="s">
        <v>270</v>
      </c>
      <c r="J33" s="510" t="s">
        <v>270</v>
      </c>
      <c r="K33" s="511" t="s">
        <v>270</v>
      </c>
      <c r="L33" s="513" t="s">
        <v>270</v>
      </c>
      <c r="O33" s="40" t="str">
        <f>CONCATENATE(_xlfn.COUNTIFS(P$9:P33,P33),P33)</f>
        <v>25Reclassifications</v>
      </c>
      <c r="P33" s="40" t="s">
        <v>267</v>
      </c>
    </row>
    <row r="34" spans="1:16" ht="15" customHeight="1">
      <c r="A34" s="394" t="s">
        <v>85</v>
      </c>
      <c r="B34" s="726"/>
      <c r="C34" s="727"/>
      <c r="D34" s="511" t="s">
        <v>270</v>
      </c>
      <c r="E34" s="509" t="s">
        <v>270</v>
      </c>
      <c r="F34" s="510" t="s">
        <v>270</v>
      </c>
      <c r="G34" s="511" t="s">
        <v>270</v>
      </c>
      <c r="H34" s="512" t="s">
        <v>270</v>
      </c>
      <c r="I34" s="509" t="s">
        <v>270</v>
      </c>
      <c r="J34" s="510" t="s">
        <v>270</v>
      </c>
      <c r="K34" s="511" t="s">
        <v>270</v>
      </c>
      <c r="L34" s="513" t="s">
        <v>270</v>
      </c>
      <c r="O34" s="40" t="str">
        <f>CONCATENATE(_xlfn.COUNTIFS(P$9:P34,P34),P34)</f>
        <v>26Reclassifications</v>
      </c>
      <c r="P34" s="40" t="s">
        <v>267</v>
      </c>
    </row>
    <row r="35" spans="1:16" ht="15" customHeight="1">
      <c r="A35" s="394" t="s">
        <v>86</v>
      </c>
      <c r="B35" s="726"/>
      <c r="C35" s="727"/>
      <c r="D35" s="511" t="s">
        <v>270</v>
      </c>
      <c r="E35" s="509" t="s">
        <v>270</v>
      </c>
      <c r="F35" s="510" t="s">
        <v>270</v>
      </c>
      <c r="G35" s="511" t="s">
        <v>270</v>
      </c>
      <c r="H35" s="512" t="s">
        <v>270</v>
      </c>
      <c r="I35" s="509" t="s">
        <v>270</v>
      </c>
      <c r="J35" s="510" t="s">
        <v>270</v>
      </c>
      <c r="K35" s="511" t="s">
        <v>270</v>
      </c>
      <c r="L35" s="513" t="s">
        <v>270</v>
      </c>
      <c r="O35" s="40" t="str">
        <f>CONCATENATE(_xlfn.COUNTIFS(P$9:P35,P35),P35)</f>
        <v>27Reclassifications</v>
      </c>
      <c r="P35" s="40" t="s">
        <v>267</v>
      </c>
    </row>
    <row r="36" spans="1:16" ht="15" customHeight="1">
      <c r="A36" s="394" t="s">
        <v>87</v>
      </c>
      <c r="B36" s="726"/>
      <c r="C36" s="727"/>
      <c r="D36" s="511" t="s">
        <v>270</v>
      </c>
      <c r="E36" s="509" t="s">
        <v>270</v>
      </c>
      <c r="F36" s="510" t="s">
        <v>270</v>
      </c>
      <c r="G36" s="511" t="s">
        <v>270</v>
      </c>
      <c r="H36" s="512" t="s">
        <v>270</v>
      </c>
      <c r="I36" s="509" t="s">
        <v>270</v>
      </c>
      <c r="J36" s="510" t="s">
        <v>270</v>
      </c>
      <c r="K36" s="511" t="s">
        <v>270</v>
      </c>
      <c r="L36" s="513" t="s">
        <v>270</v>
      </c>
      <c r="O36" s="40" t="str">
        <f>CONCATENATE(_xlfn.COUNTIFS(P$9:P36,P36),P36)</f>
        <v>28Reclassifications</v>
      </c>
      <c r="P36" s="40" t="s">
        <v>267</v>
      </c>
    </row>
    <row r="37" spans="1:16" ht="15" customHeight="1">
      <c r="A37" s="394" t="s">
        <v>88</v>
      </c>
      <c r="B37" s="726"/>
      <c r="C37" s="727"/>
      <c r="D37" s="515" t="s">
        <v>270</v>
      </c>
      <c r="E37" s="516" t="s">
        <v>270</v>
      </c>
      <c r="F37" s="517" t="s">
        <v>270</v>
      </c>
      <c r="G37" s="515" t="s">
        <v>270</v>
      </c>
      <c r="H37" s="512" t="s">
        <v>270</v>
      </c>
      <c r="I37" s="516" t="s">
        <v>270</v>
      </c>
      <c r="J37" s="517" t="s">
        <v>270</v>
      </c>
      <c r="K37" s="515" t="s">
        <v>270</v>
      </c>
      <c r="L37" s="513" t="s">
        <v>270</v>
      </c>
      <c r="O37" s="40" t="str">
        <f>CONCATENATE(_xlfn.COUNTIFS(P$9:P37,P37),P37)</f>
        <v>29Reclassifications</v>
      </c>
      <c r="P37" s="40" t="s">
        <v>267</v>
      </c>
    </row>
    <row r="38" spans="1:16" ht="15" customHeight="1">
      <c r="A38" s="394" t="s">
        <v>89</v>
      </c>
      <c r="B38" s="726"/>
      <c r="C38" s="727"/>
      <c r="D38" s="515" t="s">
        <v>270</v>
      </c>
      <c r="E38" s="516" t="s">
        <v>270</v>
      </c>
      <c r="F38" s="517" t="s">
        <v>270</v>
      </c>
      <c r="G38" s="515" t="s">
        <v>270</v>
      </c>
      <c r="H38" s="512" t="s">
        <v>270</v>
      </c>
      <c r="I38" s="516" t="s">
        <v>270</v>
      </c>
      <c r="J38" s="517" t="s">
        <v>270</v>
      </c>
      <c r="K38" s="515" t="s">
        <v>270</v>
      </c>
      <c r="L38" s="513" t="s">
        <v>270</v>
      </c>
      <c r="O38" s="40" t="str">
        <f>CONCATENATE(_xlfn.COUNTIFS(P$9:P38,P38),P38)</f>
        <v>30Reclassifications</v>
      </c>
      <c r="P38" s="40" t="s">
        <v>267</v>
      </c>
    </row>
    <row r="39" spans="1:16" ht="15" customHeight="1">
      <c r="A39" s="394" t="s">
        <v>90</v>
      </c>
      <c r="B39" s="726"/>
      <c r="C39" s="727"/>
      <c r="D39" s="515" t="s">
        <v>270</v>
      </c>
      <c r="E39" s="516" t="s">
        <v>270</v>
      </c>
      <c r="F39" s="517" t="s">
        <v>270</v>
      </c>
      <c r="G39" s="515" t="s">
        <v>270</v>
      </c>
      <c r="H39" s="512" t="s">
        <v>270</v>
      </c>
      <c r="I39" s="516" t="s">
        <v>270</v>
      </c>
      <c r="J39" s="517" t="s">
        <v>270</v>
      </c>
      <c r="K39" s="515" t="s">
        <v>270</v>
      </c>
      <c r="L39" s="513" t="s">
        <v>270</v>
      </c>
      <c r="O39" s="40" t="str">
        <f>CONCATENATE(_xlfn.COUNTIFS(P$9:P39,P39),P39)</f>
        <v>31Reclassifications</v>
      </c>
      <c r="P39" s="40" t="s">
        <v>267</v>
      </c>
    </row>
    <row r="40" spans="1:16" ht="15" customHeight="1">
      <c r="A40" s="394" t="s">
        <v>91</v>
      </c>
      <c r="B40" s="726"/>
      <c r="C40" s="727"/>
      <c r="D40" s="515" t="s">
        <v>270</v>
      </c>
      <c r="E40" s="516" t="s">
        <v>270</v>
      </c>
      <c r="F40" s="517" t="s">
        <v>270</v>
      </c>
      <c r="G40" s="515" t="s">
        <v>270</v>
      </c>
      <c r="H40" s="518" t="s">
        <v>270</v>
      </c>
      <c r="I40" s="516" t="s">
        <v>270</v>
      </c>
      <c r="J40" s="517" t="s">
        <v>270</v>
      </c>
      <c r="K40" s="515" t="s">
        <v>270</v>
      </c>
      <c r="L40" s="519" t="s">
        <v>270</v>
      </c>
      <c r="O40" s="40" t="str">
        <f>CONCATENATE(_xlfn.COUNTIFS(P$9:P40,P40),P40)</f>
        <v>32Reclassifications</v>
      </c>
      <c r="P40" s="40" t="s">
        <v>267</v>
      </c>
    </row>
    <row r="41" spans="1:12" ht="15.75" customHeight="1">
      <c r="A41" s="164"/>
      <c r="B41" s="165" t="s">
        <v>79</v>
      </c>
      <c r="C41" s="166"/>
      <c r="D41" s="167"/>
      <c r="E41" s="168"/>
      <c r="F41" s="169"/>
      <c r="G41" s="170"/>
      <c r="H41" s="426">
        <f>SUM(H9:H40)</f>
        <v>0</v>
      </c>
      <c r="I41" s="170"/>
      <c r="J41" s="169"/>
      <c r="K41" s="170"/>
      <c r="L41" s="427">
        <f>SUM(L9:L40)</f>
        <v>0</v>
      </c>
    </row>
    <row r="42" spans="1:12" ht="15" customHeight="1">
      <c r="A42" s="47"/>
      <c r="B42" s="41"/>
      <c r="C42" s="41"/>
      <c r="D42" s="6"/>
      <c r="E42" s="6"/>
      <c r="F42" s="65"/>
      <c r="G42" s="41"/>
      <c r="H42" s="41"/>
      <c r="I42" s="41"/>
      <c r="J42" s="65"/>
      <c r="K42" s="41"/>
      <c r="L42" s="41"/>
    </row>
    <row r="43" spans="1:12" ht="15" customHeight="1">
      <c r="A43" s="47"/>
      <c r="B43" s="748" t="s">
        <v>80</v>
      </c>
      <c r="C43" s="748"/>
      <c r="D43" s="748"/>
      <c r="E43" s="748"/>
      <c r="F43" s="748"/>
      <c r="G43" s="748"/>
      <c r="H43" s="748"/>
      <c r="I43" s="748"/>
      <c r="J43" s="748"/>
      <c r="K43" s="748"/>
      <c r="L43" s="748"/>
    </row>
    <row r="44" ht="15" customHeight="1">
      <c r="A44" s="51"/>
    </row>
    <row r="45" ht="15" customHeight="1">
      <c r="A45" s="51"/>
    </row>
    <row r="46" ht="15" customHeight="1">
      <c r="A46" s="51"/>
    </row>
    <row r="47" ht="15" customHeight="1">
      <c r="A47" s="51"/>
    </row>
    <row r="48" ht="15" customHeight="1">
      <c r="A48" s="51"/>
    </row>
    <row r="49" s="40" customFormat="1" ht="15" customHeight="1">
      <c r="A49" s="51"/>
    </row>
    <row r="50" s="40" customFormat="1" ht="15" customHeight="1">
      <c r="A50" s="51"/>
    </row>
    <row r="51" s="40" customFormat="1" ht="15">
      <c r="A51" s="51"/>
    </row>
    <row r="52" s="40" customFormat="1" ht="15">
      <c r="A52" s="51"/>
    </row>
    <row r="53" s="40" customFormat="1" ht="15">
      <c r="A53" s="51"/>
    </row>
    <row r="54" s="40" customFormat="1" ht="15">
      <c r="A54" s="51"/>
    </row>
    <row r="55" s="40" customFormat="1" ht="15">
      <c r="A55" s="51"/>
    </row>
    <row r="56" s="40" customFormat="1" ht="15">
      <c r="A56" s="51"/>
    </row>
    <row r="57" s="40" customFormat="1" ht="15">
      <c r="A57" s="51"/>
    </row>
    <row r="58" s="40" customFormat="1" ht="15">
      <c r="A58" s="51"/>
    </row>
    <row r="59" s="40" customFormat="1" ht="15">
      <c r="A59" s="51"/>
    </row>
    <row r="60" s="40" customFormat="1" ht="15">
      <c r="A60" s="51"/>
    </row>
    <row r="61" s="40" customFormat="1" ht="15">
      <c r="A61" s="51"/>
    </row>
    <row r="62" s="40" customFormat="1" ht="15">
      <c r="A62" s="51"/>
    </row>
    <row r="63" s="40" customFormat="1" ht="15">
      <c r="A63" s="51"/>
    </row>
    <row r="64" s="40" customFormat="1" ht="15">
      <c r="A64" s="51"/>
    </row>
    <row r="65" s="40" customFormat="1" ht="15">
      <c r="A65" s="51"/>
    </row>
    <row r="66" s="40" customFormat="1" ht="15">
      <c r="A66" s="51"/>
    </row>
    <row r="67" s="40" customFormat="1" ht="15">
      <c r="A67" s="51"/>
    </row>
    <row r="68" s="40" customFormat="1" ht="15">
      <c r="A68" s="51"/>
    </row>
    <row r="69" s="40" customFormat="1" ht="15">
      <c r="A69" s="51"/>
    </row>
    <row r="70" s="40" customFormat="1" ht="15">
      <c r="A70" s="51"/>
    </row>
    <row r="71" s="40" customFormat="1" ht="15">
      <c r="A71" s="51"/>
    </row>
    <row r="72" s="40" customFormat="1" ht="15">
      <c r="A72" s="51"/>
    </row>
    <row r="73" s="40" customFormat="1" ht="15">
      <c r="A73" s="51"/>
    </row>
    <row r="74" s="40" customFormat="1" ht="15">
      <c r="A74" s="51"/>
    </row>
    <row r="75" s="40" customFormat="1" ht="15">
      <c r="A75" s="51"/>
    </row>
    <row r="76" s="40" customFormat="1" ht="15">
      <c r="A76" s="51"/>
    </row>
    <row r="77" s="40" customFormat="1" ht="15">
      <c r="A77" s="51"/>
    </row>
    <row r="78" s="40" customFormat="1" ht="15">
      <c r="A78" s="51"/>
    </row>
    <row r="79" s="40" customFormat="1" ht="15">
      <c r="A79" s="51"/>
    </row>
    <row r="80" s="40" customFormat="1" ht="15">
      <c r="A80" s="51"/>
    </row>
    <row r="81" s="40" customFormat="1" ht="15">
      <c r="A81" s="51"/>
    </row>
    <row r="82" s="40" customFormat="1" ht="15">
      <c r="A82" s="51"/>
    </row>
    <row r="83" s="40" customFormat="1" ht="15">
      <c r="A83" s="51"/>
    </row>
    <row r="84" s="40" customFormat="1" ht="15">
      <c r="A84" s="51"/>
    </row>
    <row r="85" s="40" customFormat="1" ht="15">
      <c r="A85" s="51"/>
    </row>
    <row r="86" s="40" customFormat="1" ht="15">
      <c r="A86" s="51"/>
    </row>
    <row r="87" s="40" customFormat="1" ht="15">
      <c r="A87" s="51"/>
    </row>
    <row r="88" s="40" customFormat="1" ht="15">
      <c r="A88" s="51"/>
    </row>
    <row r="89" s="40" customFormat="1" ht="15">
      <c r="A89" s="51"/>
    </row>
    <row r="90" s="40" customFormat="1" ht="15">
      <c r="A90" s="51"/>
    </row>
    <row r="91" s="40" customFormat="1" ht="15">
      <c r="A91" s="51"/>
    </row>
    <row r="92" s="40" customFormat="1" ht="15">
      <c r="A92" s="51"/>
    </row>
    <row r="93" s="40" customFormat="1" ht="15">
      <c r="A93" s="51"/>
    </row>
    <row r="94" s="40" customFormat="1" ht="15">
      <c r="A94" s="51"/>
    </row>
    <row r="95" s="40" customFormat="1" ht="15">
      <c r="A95" s="51"/>
    </row>
    <row r="96" s="40" customFormat="1" ht="15">
      <c r="A96" s="51"/>
    </row>
    <row r="97" s="40" customFormat="1" ht="15">
      <c r="A97" s="51"/>
    </row>
    <row r="98" s="40" customFormat="1" ht="15">
      <c r="A98" s="51"/>
    </row>
    <row r="99" s="40" customFormat="1" ht="15">
      <c r="A99" s="51"/>
    </row>
  </sheetData>
  <sheetProtection/>
  <protectedRanges>
    <protectedRange sqref="B32:L40 B9:L17 B18:L31" name="Range1"/>
  </protectedRanges>
  <mergeCells count="42">
    <mergeCell ref="B25:C25"/>
    <mergeCell ref="B33:C33"/>
    <mergeCell ref="B34:C34"/>
    <mergeCell ref="B20:C20"/>
    <mergeCell ref="B26:C26"/>
    <mergeCell ref="B40:C40"/>
    <mergeCell ref="B24:C24"/>
    <mergeCell ref="B19:C19"/>
    <mergeCell ref="B22:C22"/>
    <mergeCell ref="B43:L43"/>
    <mergeCell ref="B32:C32"/>
    <mergeCell ref="B29:C29"/>
    <mergeCell ref="B30:C30"/>
    <mergeCell ref="B31:C31"/>
    <mergeCell ref="B27:C27"/>
    <mergeCell ref="B28:C28"/>
    <mergeCell ref="B23:C23"/>
    <mergeCell ref="B35:C35"/>
    <mergeCell ref="B36:C36"/>
    <mergeCell ref="B37:C37"/>
    <mergeCell ref="B38:C38"/>
    <mergeCell ref="B14:C14"/>
    <mergeCell ref="B15:C15"/>
    <mergeCell ref="B18:C18"/>
    <mergeCell ref="B16:C16"/>
    <mergeCell ref="B17:C17"/>
    <mergeCell ref="B39:C39"/>
    <mergeCell ref="A1:L1"/>
    <mergeCell ref="A3:B3"/>
    <mergeCell ref="A4:B4"/>
    <mergeCell ref="E6:H6"/>
    <mergeCell ref="C3:E3"/>
    <mergeCell ref="J3:L3"/>
    <mergeCell ref="C4:E4"/>
    <mergeCell ref="I6:L6"/>
    <mergeCell ref="B10:C10"/>
    <mergeCell ref="B11:C11"/>
    <mergeCell ref="A6:C8"/>
    <mergeCell ref="B9:C9"/>
    <mergeCell ref="B12:C12"/>
    <mergeCell ref="B13:C13"/>
    <mergeCell ref="B21:C21"/>
  </mergeCells>
  <printOptions horizontalCentered="1"/>
  <pageMargins left="0.33" right="0.33" top="0.75" bottom="0.5" header="0.25" footer="0.25"/>
  <pageSetup fitToHeight="2" fitToWidth="1" horizontalDpi="1200" verticalDpi="1200" orientation="landscape" scale="78" r:id="rId1"/>
  <headerFooter alignWithMargins="0">
    <oddHeader>&amp;L&amp;9State of Washington – Health Care Authority&amp;C &amp;R&amp;9Health Care Authority
Ground Emergency Medical Transportation</oddHeader>
    <oddFooter>&amp;R&amp;9Page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zoomScalePageLayoutView="80" workbookViewId="0" topLeftCell="A1">
      <selection activeCell="F14" sqref="F14:G14"/>
    </sheetView>
  </sheetViews>
  <sheetFormatPr defaultColWidth="8.88671875" defaultRowHeight="15"/>
  <cols>
    <col min="1" max="1" width="5.21484375" style="40" customWidth="1"/>
    <col min="2" max="2" width="16.88671875" style="40" customWidth="1"/>
    <col min="3" max="3" width="23.99609375" style="73" customWidth="1"/>
    <col min="4" max="4" width="10.21484375" style="40" customWidth="1"/>
    <col min="5" max="5" width="14.99609375" style="40" customWidth="1"/>
    <col min="6" max="6" width="17.77734375" style="40" customWidth="1"/>
    <col min="7" max="7" width="12.4453125" style="73" customWidth="1"/>
    <col min="8" max="8" width="11.99609375" style="40" customWidth="1"/>
    <col min="9" max="9" width="8.10546875" style="40" customWidth="1"/>
    <col min="10" max="10" width="8.88671875" style="40" customWidth="1"/>
    <col min="11" max="16384" width="8.88671875" style="40" customWidth="1"/>
  </cols>
  <sheetData>
    <row r="1" spans="1:9" ht="15" customHeight="1">
      <c r="A1" s="775" t="s">
        <v>198</v>
      </c>
      <c r="B1" s="775"/>
      <c r="C1" s="775"/>
      <c r="D1" s="775"/>
      <c r="E1" s="775"/>
      <c r="F1" s="775"/>
      <c r="G1" s="775"/>
      <c r="H1" s="775"/>
      <c r="I1" s="775"/>
    </row>
    <row r="2" spans="1:9" s="73" customFormat="1" ht="13.5" customHeight="1">
      <c r="A2" s="447"/>
      <c r="B2" s="447"/>
      <c r="C2" s="447"/>
      <c r="D2" s="447"/>
      <c r="E2" s="447"/>
      <c r="F2" s="447"/>
      <c r="G2" s="447"/>
      <c r="H2" s="447"/>
      <c r="I2" s="447"/>
    </row>
    <row r="3" spans="1:9" ht="13.5" customHeight="1">
      <c r="A3" s="776" t="s">
        <v>126</v>
      </c>
      <c r="B3" s="776"/>
      <c r="C3" s="780">
        <f>Fire_District_Name</f>
        <v>0</v>
      </c>
      <c r="D3" s="780"/>
      <c r="E3" s="313"/>
      <c r="F3" s="313"/>
      <c r="G3" s="445" t="s">
        <v>127</v>
      </c>
      <c r="H3" s="779">
        <f>FYE</f>
        <v>0</v>
      </c>
      <c r="I3" s="779"/>
    </row>
    <row r="4" spans="1:9" ht="13.5" customHeight="1">
      <c r="A4" s="776" t="s">
        <v>125</v>
      </c>
      <c r="B4" s="776"/>
      <c r="C4" s="777">
        <f>NPI</f>
        <v>0</v>
      </c>
      <c r="D4" s="777"/>
      <c r="E4" s="313"/>
      <c r="F4" s="313"/>
      <c r="G4" s="313"/>
      <c r="H4" s="313"/>
      <c r="I4" s="429"/>
    </row>
    <row r="5" spans="1:9" ht="13.5" customHeight="1">
      <c r="A5" s="778"/>
      <c r="B5" s="778"/>
      <c r="C5" s="409"/>
      <c r="D5" s="411"/>
      <c r="E5" s="356"/>
      <c r="F5" s="356"/>
      <c r="G5" s="356"/>
      <c r="H5" s="356"/>
      <c r="I5" s="448"/>
    </row>
    <row r="6" spans="1:9" ht="21" customHeight="1">
      <c r="A6" s="763" t="s">
        <v>45</v>
      </c>
      <c r="B6" s="764"/>
      <c r="C6" s="756"/>
      <c r="D6" s="771" t="s">
        <v>128</v>
      </c>
      <c r="E6" s="771" t="s">
        <v>137</v>
      </c>
      <c r="F6" s="755" t="s">
        <v>53</v>
      </c>
      <c r="G6" s="756"/>
      <c r="H6" s="785" t="s">
        <v>124</v>
      </c>
      <c r="I6" s="783" t="s">
        <v>133</v>
      </c>
    </row>
    <row r="7" spans="1:9" ht="17.25" customHeight="1">
      <c r="A7" s="765"/>
      <c r="B7" s="766"/>
      <c r="C7" s="767"/>
      <c r="D7" s="772"/>
      <c r="E7" s="772"/>
      <c r="F7" s="757"/>
      <c r="G7" s="758"/>
      <c r="H7" s="786"/>
      <c r="I7" s="784"/>
    </row>
    <row r="8" spans="1:9" ht="15.75" thickBot="1">
      <c r="A8" s="768"/>
      <c r="B8" s="769"/>
      <c r="C8" s="770"/>
      <c r="D8" s="449"/>
      <c r="E8" s="450">
        <v>1</v>
      </c>
      <c r="F8" s="759"/>
      <c r="G8" s="760"/>
      <c r="H8" s="451"/>
      <c r="I8" s="452">
        <v>2</v>
      </c>
    </row>
    <row r="9" spans="1:9" ht="15" customHeight="1" thickTop="1">
      <c r="A9" s="453" t="s">
        <v>56</v>
      </c>
      <c r="B9" s="773"/>
      <c r="C9" s="774"/>
      <c r="D9" s="520"/>
      <c r="E9" s="521">
        <v>0</v>
      </c>
      <c r="F9" s="761"/>
      <c r="G9" s="762"/>
      <c r="H9" s="522" t="s">
        <v>270</v>
      </c>
      <c r="I9" s="523" t="s">
        <v>270</v>
      </c>
    </row>
    <row r="10" spans="1:9" ht="15" customHeight="1">
      <c r="A10" s="454" t="s">
        <v>57</v>
      </c>
      <c r="B10" s="773"/>
      <c r="C10" s="774"/>
      <c r="D10" s="515" t="s">
        <v>270</v>
      </c>
      <c r="E10" s="524">
        <v>0</v>
      </c>
      <c r="F10" s="749" t="s">
        <v>270</v>
      </c>
      <c r="G10" s="750" t="s">
        <v>270</v>
      </c>
      <c r="H10" s="522" t="s">
        <v>270</v>
      </c>
      <c r="I10" s="523" t="s">
        <v>270</v>
      </c>
    </row>
    <row r="11" spans="1:9" ht="15" customHeight="1">
      <c r="A11" s="454" t="s">
        <v>58</v>
      </c>
      <c r="B11" s="751"/>
      <c r="C11" s="752"/>
      <c r="D11" s="515" t="s">
        <v>270</v>
      </c>
      <c r="E11" s="524">
        <v>0</v>
      </c>
      <c r="F11" s="749" t="s">
        <v>270</v>
      </c>
      <c r="G11" s="750" t="s">
        <v>270</v>
      </c>
      <c r="H11" s="522" t="s">
        <v>270</v>
      </c>
      <c r="I11" s="523" t="s">
        <v>270</v>
      </c>
    </row>
    <row r="12" spans="1:9" ht="15" customHeight="1">
      <c r="A12" s="454" t="s">
        <v>59</v>
      </c>
      <c r="B12" s="751"/>
      <c r="C12" s="752"/>
      <c r="D12" s="515" t="s">
        <v>270</v>
      </c>
      <c r="E12" s="524">
        <v>0</v>
      </c>
      <c r="F12" s="749" t="s">
        <v>270</v>
      </c>
      <c r="G12" s="750" t="s">
        <v>270</v>
      </c>
      <c r="H12" s="522" t="s">
        <v>270</v>
      </c>
      <c r="I12" s="523" t="s">
        <v>270</v>
      </c>
    </row>
    <row r="13" spans="1:9" ht="15" customHeight="1">
      <c r="A13" s="454" t="s">
        <v>60</v>
      </c>
      <c r="B13" s="751"/>
      <c r="C13" s="752"/>
      <c r="D13" s="515" t="s">
        <v>270</v>
      </c>
      <c r="E13" s="524">
        <v>0</v>
      </c>
      <c r="F13" s="749" t="s">
        <v>270</v>
      </c>
      <c r="G13" s="750" t="s">
        <v>270</v>
      </c>
      <c r="H13" s="522" t="s">
        <v>270</v>
      </c>
      <c r="I13" s="523" t="s">
        <v>270</v>
      </c>
    </row>
    <row r="14" spans="1:9" ht="15" customHeight="1">
      <c r="A14" s="454" t="s">
        <v>61</v>
      </c>
      <c r="B14" s="751"/>
      <c r="C14" s="752"/>
      <c r="D14" s="515" t="s">
        <v>270</v>
      </c>
      <c r="E14" s="524">
        <v>0</v>
      </c>
      <c r="F14" s="749" t="s">
        <v>270</v>
      </c>
      <c r="G14" s="750" t="s">
        <v>270</v>
      </c>
      <c r="H14" s="522" t="s">
        <v>270</v>
      </c>
      <c r="I14" s="523" t="s">
        <v>270</v>
      </c>
    </row>
    <row r="15" spans="1:9" ht="15" customHeight="1">
      <c r="A15" s="454" t="s">
        <v>62</v>
      </c>
      <c r="B15" s="751"/>
      <c r="C15" s="752"/>
      <c r="D15" s="515" t="s">
        <v>270</v>
      </c>
      <c r="E15" s="524">
        <v>0</v>
      </c>
      <c r="F15" s="749" t="s">
        <v>270</v>
      </c>
      <c r="G15" s="750" t="s">
        <v>270</v>
      </c>
      <c r="H15" s="522" t="s">
        <v>270</v>
      </c>
      <c r="I15" s="523" t="s">
        <v>270</v>
      </c>
    </row>
    <row r="16" spans="1:9" ht="15" customHeight="1">
      <c r="A16" s="454" t="s">
        <v>63</v>
      </c>
      <c r="B16" s="751"/>
      <c r="C16" s="752"/>
      <c r="D16" s="515" t="s">
        <v>270</v>
      </c>
      <c r="E16" s="524">
        <v>0</v>
      </c>
      <c r="F16" s="749" t="s">
        <v>270</v>
      </c>
      <c r="G16" s="750" t="s">
        <v>270</v>
      </c>
      <c r="H16" s="522" t="s">
        <v>270</v>
      </c>
      <c r="I16" s="523" t="s">
        <v>270</v>
      </c>
    </row>
    <row r="17" spans="1:9" ht="15" customHeight="1">
      <c r="A17" s="454" t="s">
        <v>64</v>
      </c>
      <c r="B17" s="751"/>
      <c r="C17" s="752"/>
      <c r="D17" s="515" t="s">
        <v>270</v>
      </c>
      <c r="E17" s="524">
        <v>0</v>
      </c>
      <c r="F17" s="749" t="s">
        <v>270</v>
      </c>
      <c r="G17" s="750" t="s">
        <v>270</v>
      </c>
      <c r="H17" s="522" t="s">
        <v>270</v>
      </c>
      <c r="I17" s="523" t="s">
        <v>270</v>
      </c>
    </row>
    <row r="18" spans="1:9" ht="15" customHeight="1">
      <c r="A18" s="454" t="s">
        <v>65</v>
      </c>
      <c r="B18" s="751"/>
      <c r="C18" s="752"/>
      <c r="D18" s="515" t="s">
        <v>270</v>
      </c>
      <c r="E18" s="524">
        <v>0</v>
      </c>
      <c r="F18" s="749" t="s">
        <v>270</v>
      </c>
      <c r="G18" s="750" t="s">
        <v>270</v>
      </c>
      <c r="H18" s="522" t="s">
        <v>270</v>
      </c>
      <c r="I18" s="523" t="s">
        <v>270</v>
      </c>
    </row>
    <row r="19" spans="1:9" ht="15" customHeight="1">
      <c r="A19" s="454" t="s">
        <v>66</v>
      </c>
      <c r="B19" s="751"/>
      <c r="C19" s="752"/>
      <c r="D19" s="515" t="s">
        <v>270</v>
      </c>
      <c r="E19" s="524">
        <v>0</v>
      </c>
      <c r="F19" s="749" t="s">
        <v>270</v>
      </c>
      <c r="G19" s="750" t="s">
        <v>270</v>
      </c>
      <c r="H19" s="522" t="s">
        <v>270</v>
      </c>
      <c r="I19" s="523" t="s">
        <v>270</v>
      </c>
    </row>
    <row r="20" spans="1:9" ht="15" customHeight="1">
      <c r="A20" s="455" t="s">
        <v>67</v>
      </c>
      <c r="B20" s="751"/>
      <c r="C20" s="752"/>
      <c r="D20" s="515" t="s">
        <v>270</v>
      </c>
      <c r="E20" s="524">
        <v>0</v>
      </c>
      <c r="F20" s="749" t="s">
        <v>270</v>
      </c>
      <c r="G20" s="750" t="s">
        <v>270</v>
      </c>
      <c r="H20" s="522" t="s">
        <v>270</v>
      </c>
      <c r="I20" s="523" t="s">
        <v>270</v>
      </c>
    </row>
    <row r="21" spans="1:9" s="73" customFormat="1" ht="15" customHeight="1">
      <c r="A21" s="455" t="s">
        <v>68</v>
      </c>
      <c r="B21" s="781"/>
      <c r="C21" s="782"/>
      <c r="D21" s="515" t="s">
        <v>270</v>
      </c>
      <c r="E21" s="524">
        <v>0</v>
      </c>
      <c r="F21" s="753" t="s">
        <v>270</v>
      </c>
      <c r="G21" s="754" t="s">
        <v>270</v>
      </c>
      <c r="H21" s="522" t="s">
        <v>270</v>
      </c>
      <c r="I21" s="523" t="s">
        <v>270</v>
      </c>
    </row>
    <row r="22" spans="1:9" s="73" customFormat="1" ht="15" customHeight="1">
      <c r="A22" s="455" t="s">
        <v>69</v>
      </c>
      <c r="B22" s="781"/>
      <c r="C22" s="782"/>
      <c r="D22" s="515" t="s">
        <v>270</v>
      </c>
      <c r="E22" s="524">
        <v>0</v>
      </c>
      <c r="F22" s="753" t="s">
        <v>270</v>
      </c>
      <c r="G22" s="754" t="s">
        <v>270</v>
      </c>
      <c r="H22" s="522" t="s">
        <v>270</v>
      </c>
      <c r="I22" s="523" t="s">
        <v>270</v>
      </c>
    </row>
    <row r="23" spans="1:9" s="73" customFormat="1" ht="15" customHeight="1">
      <c r="A23" s="455" t="s">
        <v>70</v>
      </c>
      <c r="B23" s="781"/>
      <c r="C23" s="782"/>
      <c r="D23" s="515" t="s">
        <v>270</v>
      </c>
      <c r="E23" s="524">
        <v>0</v>
      </c>
      <c r="F23" s="753" t="s">
        <v>270</v>
      </c>
      <c r="G23" s="754" t="s">
        <v>270</v>
      </c>
      <c r="H23" s="522" t="s">
        <v>270</v>
      </c>
      <c r="I23" s="523" t="s">
        <v>270</v>
      </c>
    </row>
    <row r="24" spans="1:9" ht="15" customHeight="1">
      <c r="A24" s="455" t="s">
        <v>71</v>
      </c>
      <c r="B24" s="751"/>
      <c r="C24" s="752"/>
      <c r="D24" s="515" t="s">
        <v>270</v>
      </c>
      <c r="E24" s="524">
        <v>0</v>
      </c>
      <c r="F24" s="749" t="s">
        <v>270</v>
      </c>
      <c r="G24" s="750" t="s">
        <v>270</v>
      </c>
      <c r="H24" s="522" t="s">
        <v>270</v>
      </c>
      <c r="I24" s="523" t="s">
        <v>270</v>
      </c>
    </row>
    <row r="25" spans="1:9" ht="15" customHeight="1">
      <c r="A25" s="455" t="s">
        <v>72</v>
      </c>
      <c r="B25" s="751"/>
      <c r="C25" s="752"/>
      <c r="D25" s="515" t="s">
        <v>270</v>
      </c>
      <c r="E25" s="524">
        <v>0</v>
      </c>
      <c r="F25" s="749" t="s">
        <v>270</v>
      </c>
      <c r="G25" s="750" t="s">
        <v>270</v>
      </c>
      <c r="H25" s="522" t="s">
        <v>270</v>
      </c>
      <c r="I25" s="523" t="s">
        <v>270</v>
      </c>
    </row>
    <row r="26" spans="1:9" ht="15" customHeight="1">
      <c r="A26" s="455" t="s">
        <v>73</v>
      </c>
      <c r="B26" s="751"/>
      <c r="C26" s="752"/>
      <c r="D26" s="515" t="s">
        <v>270</v>
      </c>
      <c r="E26" s="524">
        <v>0</v>
      </c>
      <c r="F26" s="749" t="s">
        <v>270</v>
      </c>
      <c r="G26" s="750" t="s">
        <v>270</v>
      </c>
      <c r="H26" s="522" t="s">
        <v>270</v>
      </c>
      <c r="I26" s="523" t="s">
        <v>270</v>
      </c>
    </row>
    <row r="27" spans="1:9" s="73" customFormat="1" ht="15" customHeight="1">
      <c r="A27" s="455" t="s">
        <v>74</v>
      </c>
      <c r="B27" s="781"/>
      <c r="C27" s="782"/>
      <c r="D27" s="515" t="s">
        <v>270</v>
      </c>
      <c r="E27" s="524">
        <v>0</v>
      </c>
      <c r="F27" s="753" t="s">
        <v>270</v>
      </c>
      <c r="G27" s="754" t="s">
        <v>270</v>
      </c>
      <c r="H27" s="522" t="s">
        <v>270</v>
      </c>
      <c r="I27" s="523" t="s">
        <v>270</v>
      </c>
    </row>
    <row r="28" spans="1:9" ht="15" customHeight="1">
      <c r="A28" s="455" t="s">
        <v>75</v>
      </c>
      <c r="B28" s="751"/>
      <c r="C28" s="752"/>
      <c r="D28" s="515" t="s">
        <v>270</v>
      </c>
      <c r="E28" s="524">
        <v>0</v>
      </c>
      <c r="F28" s="749" t="s">
        <v>270</v>
      </c>
      <c r="G28" s="750" t="s">
        <v>270</v>
      </c>
      <c r="H28" s="522" t="s">
        <v>270</v>
      </c>
      <c r="I28" s="523" t="s">
        <v>270</v>
      </c>
    </row>
    <row r="29" spans="1:9" ht="19.5" customHeight="1">
      <c r="A29" s="456"/>
      <c r="B29" s="788" t="s">
        <v>44</v>
      </c>
      <c r="C29" s="789"/>
      <c r="D29" s="457"/>
      <c r="E29" s="425">
        <f>SUM(E9:E28)</f>
        <v>0</v>
      </c>
      <c r="F29" s="790"/>
      <c r="G29" s="791"/>
      <c r="H29" s="457"/>
      <c r="I29" s="458"/>
    </row>
    <row r="30" spans="1:9" ht="12" customHeight="1">
      <c r="A30" s="787"/>
      <c r="B30" s="787"/>
      <c r="C30" s="787"/>
      <c r="D30" s="787"/>
      <c r="E30" s="787"/>
      <c r="F30" s="787"/>
      <c r="G30" s="787"/>
      <c r="H30" s="787"/>
      <c r="I30" s="787"/>
    </row>
    <row r="31" spans="1:9" ht="12" customHeight="1">
      <c r="A31" s="459"/>
      <c r="B31" s="460" t="s">
        <v>81</v>
      </c>
      <c r="C31" s="461"/>
      <c r="D31" s="462"/>
      <c r="E31" s="462"/>
      <c r="F31" s="462"/>
      <c r="G31" s="462"/>
      <c r="H31" s="462"/>
      <c r="I31" s="463"/>
    </row>
    <row r="32" spans="1:9" ht="12" customHeight="1">
      <c r="A32" s="464"/>
      <c r="B32" s="465" t="s">
        <v>82</v>
      </c>
      <c r="C32" s="462"/>
      <c r="D32" s="462"/>
      <c r="E32" s="462"/>
      <c r="F32" s="462"/>
      <c r="G32" s="462"/>
      <c r="H32" s="462"/>
      <c r="I32" s="463"/>
    </row>
    <row r="33" spans="1:9" ht="12" customHeight="1">
      <c r="A33" s="464"/>
      <c r="B33" s="465" t="s">
        <v>83</v>
      </c>
      <c r="C33" s="462"/>
      <c r="D33" s="462"/>
      <c r="E33" s="462"/>
      <c r="F33" s="462"/>
      <c r="G33" s="462"/>
      <c r="H33" s="462"/>
      <c r="I33" s="463"/>
    </row>
    <row r="34" spans="1:9" ht="12" customHeight="1">
      <c r="A34" s="464"/>
      <c r="B34" s="466"/>
      <c r="C34" s="467"/>
      <c r="D34" s="467"/>
      <c r="E34" s="467"/>
      <c r="F34" s="467"/>
      <c r="G34" s="467"/>
      <c r="H34" s="467"/>
      <c r="I34" s="468"/>
    </row>
    <row r="35" spans="1:9" ht="12" customHeight="1">
      <c r="A35" s="46"/>
      <c r="B35" s="175"/>
      <c r="C35" s="68"/>
      <c r="D35" s="69"/>
      <c r="E35" s="69"/>
      <c r="F35" s="69"/>
      <c r="G35" s="69"/>
      <c r="H35" s="69"/>
      <c r="I35" s="67"/>
    </row>
    <row r="36" spans="1:9" ht="12" customHeight="1">
      <c r="A36" s="47"/>
      <c r="B36" s="176"/>
      <c r="C36" s="69"/>
      <c r="D36" s="69"/>
      <c r="E36" s="69"/>
      <c r="F36" s="69"/>
      <c r="G36" s="69"/>
      <c r="H36" s="69"/>
      <c r="I36" s="67"/>
    </row>
    <row r="37" spans="1:9" ht="12" customHeight="1">
      <c r="A37" s="47"/>
      <c r="B37" s="177"/>
      <c r="C37" s="6"/>
      <c r="D37" s="6"/>
      <c r="E37" s="6"/>
      <c r="F37" s="6"/>
      <c r="G37" s="6"/>
      <c r="H37" s="6"/>
      <c r="I37" s="41"/>
    </row>
    <row r="38" spans="1:9" ht="12" customHeight="1">
      <c r="A38" s="46"/>
      <c r="B38" s="175"/>
      <c r="C38" s="68"/>
      <c r="D38" s="69"/>
      <c r="E38" s="69"/>
      <c r="F38" s="69"/>
      <c r="G38" s="69"/>
      <c r="H38" s="69"/>
      <c r="I38" s="67"/>
    </row>
    <row r="39" spans="1:9" ht="12" customHeight="1">
      <c r="A39" s="47"/>
      <c r="B39" s="176"/>
      <c r="C39" s="69"/>
      <c r="D39" s="69"/>
      <c r="E39" s="69"/>
      <c r="F39" s="69"/>
      <c r="G39" s="69"/>
      <c r="H39" s="69"/>
      <c r="I39" s="67"/>
    </row>
    <row r="40" spans="1:9" ht="12" customHeight="1">
      <c r="A40" s="46"/>
      <c r="B40" s="41"/>
      <c r="C40" s="41"/>
      <c r="D40" s="41"/>
      <c r="E40" s="41"/>
      <c r="F40" s="41"/>
      <c r="G40" s="41"/>
      <c r="H40" s="41"/>
      <c r="I40" s="41"/>
    </row>
    <row r="41" spans="1:9" ht="12" customHeight="1">
      <c r="A41" s="41"/>
      <c r="B41" s="41"/>
      <c r="C41" s="41"/>
      <c r="D41" s="41"/>
      <c r="E41" s="41"/>
      <c r="F41" s="41"/>
      <c r="G41" s="41"/>
      <c r="H41" s="41"/>
      <c r="I41" s="41"/>
    </row>
  </sheetData>
  <sheetProtection/>
  <protectedRanges>
    <protectedRange sqref="B9:I28" name="Range1"/>
  </protectedRanges>
  <mergeCells count="57">
    <mergeCell ref="A30:I30"/>
    <mergeCell ref="B28:C28"/>
    <mergeCell ref="B29:C29"/>
    <mergeCell ref="F19:G19"/>
    <mergeCell ref="F29:G29"/>
    <mergeCell ref="F20:G20"/>
    <mergeCell ref="F24:G24"/>
    <mergeCell ref="F25:G25"/>
    <mergeCell ref="F26:G26"/>
    <mergeCell ref="F28:G28"/>
    <mergeCell ref="F27:G27"/>
    <mergeCell ref="B23:C23"/>
    <mergeCell ref="F23:G23"/>
    <mergeCell ref="B24:C24"/>
    <mergeCell ref="B21:C21"/>
    <mergeCell ref="B22:C22"/>
    <mergeCell ref="I6:I7"/>
    <mergeCell ref="H6:H7"/>
    <mergeCell ref="E6:E7"/>
    <mergeCell ref="B10:C10"/>
    <mergeCell ref="B11:C11"/>
    <mergeCell ref="B27:C27"/>
    <mergeCell ref="B25:C25"/>
    <mergeCell ref="B26:C26"/>
    <mergeCell ref="B16:C16"/>
    <mergeCell ref="B18:C18"/>
    <mergeCell ref="B19:C19"/>
    <mergeCell ref="B20:C20"/>
    <mergeCell ref="B17:C17"/>
    <mergeCell ref="F10:G10"/>
    <mergeCell ref="F11:G11"/>
    <mergeCell ref="B9:C9"/>
    <mergeCell ref="F13:G13"/>
    <mergeCell ref="A1:I1"/>
    <mergeCell ref="A3:B3"/>
    <mergeCell ref="C4:D4"/>
    <mergeCell ref="A5:B5"/>
    <mergeCell ref="A4:B4"/>
    <mergeCell ref="H3:I3"/>
    <mergeCell ref="C3:D3"/>
    <mergeCell ref="F6:G7"/>
    <mergeCell ref="F8:G8"/>
    <mergeCell ref="F9:G9"/>
    <mergeCell ref="A6:C8"/>
    <mergeCell ref="D6:D7"/>
    <mergeCell ref="F15:G15"/>
    <mergeCell ref="B15:C15"/>
    <mergeCell ref="F22:G22"/>
    <mergeCell ref="F14:G14"/>
    <mergeCell ref="B12:C12"/>
    <mergeCell ref="B13:C13"/>
    <mergeCell ref="B14:C14"/>
    <mergeCell ref="F12:G12"/>
    <mergeCell ref="F16:G16"/>
    <mergeCell ref="F17:G17"/>
    <mergeCell ref="F18:G18"/>
    <mergeCell ref="F21:G21"/>
  </mergeCells>
  <printOptions horizontalCentered="1"/>
  <pageMargins left="0.33" right="0.33" top="0.75" bottom="0.5" header="0.25" footer="0.25"/>
  <pageSetup fitToHeight="1" fitToWidth="1" horizontalDpi="1200" verticalDpi="1200" orientation="landscape" scale="91" r:id="rId1"/>
  <headerFooter alignWithMargins="0">
    <oddHeader>&amp;L&amp;9State of Washington – Health Care Authority&amp;R&amp;9Health Care Authority
Ground Emergency Medical Transportation</oddHeader>
    <oddFooter>&amp;R&amp;9Page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A75"/>
  <sheetViews>
    <sheetView showGridLines="0" zoomScaleSheetLayoutView="80" zoomScalePageLayoutView="80" workbookViewId="0" topLeftCell="A1">
      <selection activeCell="A1" sqref="A1:J1"/>
    </sheetView>
  </sheetViews>
  <sheetFormatPr defaultColWidth="8.77734375" defaultRowHeight="15"/>
  <cols>
    <col min="1" max="1" width="3.99609375" style="45" customWidth="1"/>
    <col min="2" max="2" width="16.4453125" style="44" customWidth="1"/>
    <col min="3" max="3" width="16.21484375" style="44" customWidth="1"/>
    <col min="4" max="4" width="15.10546875" style="44" customWidth="1"/>
    <col min="5" max="5" width="11.6640625" style="44" customWidth="1"/>
    <col min="6" max="10" width="12.88671875" style="44" customWidth="1"/>
    <col min="11" max="11" width="2.6640625" style="44" customWidth="1"/>
    <col min="12" max="16384" width="8.77734375" style="44" customWidth="1"/>
  </cols>
  <sheetData>
    <row r="1" spans="1:10" ht="15" customHeight="1">
      <c r="A1" s="808" t="s">
        <v>199</v>
      </c>
      <c r="B1" s="808"/>
      <c r="C1" s="808"/>
      <c r="D1" s="808"/>
      <c r="E1" s="808"/>
      <c r="F1" s="808"/>
      <c r="G1" s="808"/>
      <c r="H1" s="808"/>
      <c r="I1" s="808"/>
      <c r="J1" s="808"/>
    </row>
    <row r="2" spans="1:10" ht="13.5" customHeight="1">
      <c r="A2" s="348"/>
      <c r="B2" s="348"/>
      <c r="C2" s="348"/>
      <c r="D2" s="348"/>
      <c r="E2" s="348"/>
      <c r="F2" s="348"/>
      <c r="G2" s="348"/>
      <c r="H2" s="348"/>
      <c r="I2" s="348"/>
      <c r="J2" s="348"/>
    </row>
    <row r="3" spans="1:12" s="73" customFormat="1" ht="13.5" customHeight="1">
      <c r="A3" s="776" t="s">
        <v>126</v>
      </c>
      <c r="B3" s="776"/>
      <c r="C3" s="780">
        <f>Fire_District_Name</f>
        <v>0</v>
      </c>
      <c r="D3" s="780"/>
      <c r="E3" s="349"/>
      <c r="F3" s="349"/>
      <c r="G3" s="349"/>
      <c r="H3" s="350" t="s">
        <v>127</v>
      </c>
      <c r="I3" s="779">
        <f>FYE</f>
        <v>0</v>
      </c>
      <c r="J3" s="779"/>
      <c r="K3" s="80"/>
      <c r="L3" s="5"/>
    </row>
    <row r="4" spans="1:12" s="73" customFormat="1" ht="13.5" customHeight="1">
      <c r="A4" s="776" t="s">
        <v>125</v>
      </c>
      <c r="B4" s="776"/>
      <c r="C4" s="777">
        <f>NPI</f>
        <v>0</v>
      </c>
      <c r="D4" s="777"/>
      <c r="E4" s="351"/>
      <c r="F4" s="351"/>
      <c r="G4" s="351"/>
      <c r="H4" s="352"/>
      <c r="I4" s="313"/>
      <c r="J4" s="313"/>
      <c r="L4" s="5"/>
    </row>
    <row r="5" spans="1:11" s="53" customFormat="1" ht="13.5" customHeight="1">
      <c r="A5" s="353"/>
      <c r="B5" s="353"/>
      <c r="C5" s="354"/>
      <c r="D5" s="354"/>
      <c r="E5" s="355"/>
      <c r="F5" s="355"/>
      <c r="G5" s="355"/>
      <c r="H5" s="356"/>
      <c r="I5" s="356"/>
      <c r="J5" s="356"/>
      <c r="K5" s="73"/>
    </row>
    <row r="6" spans="1:11" s="53" customFormat="1" ht="13.5" customHeight="1">
      <c r="A6" s="409"/>
      <c r="B6" s="409"/>
      <c r="C6" s="410"/>
      <c r="D6" s="410"/>
      <c r="E6" s="410"/>
      <c r="F6" s="410"/>
      <c r="G6" s="410"/>
      <c r="H6" s="411"/>
      <c r="I6" s="411"/>
      <c r="J6" s="411"/>
      <c r="K6" s="73"/>
    </row>
    <row r="7" spans="1:11" s="53" customFormat="1" ht="17.25" customHeight="1">
      <c r="A7" s="423" t="s">
        <v>230</v>
      </c>
      <c r="B7" s="812">
        <v>1</v>
      </c>
      <c r="C7" s="813"/>
      <c r="D7" s="813"/>
      <c r="E7" s="814"/>
      <c r="F7" s="405">
        <v>2</v>
      </c>
      <c r="G7" s="405">
        <v>3</v>
      </c>
      <c r="H7" s="406">
        <v>4</v>
      </c>
      <c r="I7" s="407">
        <v>5</v>
      </c>
      <c r="J7" s="408">
        <v>6</v>
      </c>
      <c r="K7" s="73"/>
    </row>
    <row r="8" spans="1:10" s="53" customFormat="1" ht="18" customHeight="1">
      <c r="A8" s="404"/>
      <c r="B8" s="812"/>
      <c r="C8" s="813"/>
      <c r="D8" s="813"/>
      <c r="E8" s="814"/>
      <c r="F8" s="405" t="s">
        <v>212</v>
      </c>
      <c r="G8" s="405" t="s">
        <v>213</v>
      </c>
      <c r="H8" s="406" t="s">
        <v>143</v>
      </c>
      <c r="I8" s="407" t="s">
        <v>144</v>
      </c>
      <c r="J8" s="408"/>
    </row>
    <row r="9" spans="1:10" ht="26.25" thickBot="1">
      <c r="A9" s="357"/>
      <c r="B9" s="815" t="s">
        <v>258</v>
      </c>
      <c r="C9" s="816"/>
      <c r="D9" s="816"/>
      <c r="E9" s="817"/>
      <c r="F9" s="358" t="s">
        <v>294</v>
      </c>
      <c r="G9" s="358" t="s">
        <v>295</v>
      </c>
      <c r="H9" s="358" t="s">
        <v>296</v>
      </c>
      <c r="I9" s="358" t="s">
        <v>297</v>
      </c>
      <c r="J9" s="360" t="s">
        <v>222</v>
      </c>
    </row>
    <row r="10" spans="1:10" ht="18" customHeight="1" thickTop="1">
      <c r="A10" s="361"/>
      <c r="B10" s="818"/>
      <c r="C10" s="819"/>
      <c r="D10" s="819"/>
      <c r="E10" s="820"/>
      <c r="F10" s="362"/>
      <c r="G10" s="362"/>
      <c r="H10" s="362"/>
      <c r="I10" s="344"/>
      <c r="J10" s="363"/>
    </row>
    <row r="11" spans="1:10" ht="18" customHeight="1">
      <c r="A11" s="361" t="s">
        <v>56</v>
      </c>
      <c r="B11" s="809" t="s">
        <v>256</v>
      </c>
      <c r="C11" s="810"/>
      <c r="D11" s="810"/>
      <c r="E11" s="811"/>
      <c r="F11" s="525">
        <v>0</v>
      </c>
      <c r="G11" s="525">
        <v>0</v>
      </c>
      <c r="H11" s="525">
        <v>0</v>
      </c>
      <c r="I11" s="525">
        <v>0</v>
      </c>
      <c r="J11" s="363">
        <f aca="true" t="shared" si="0" ref="J11:J16">SUM(F11:I11)</f>
        <v>0</v>
      </c>
    </row>
    <row r="12" spans="1:10" ht="18" customHeight="1">
      <c r="A12" s="361" t="s">
        <v>57</v>
      </c>
      <c r="B12" s="821" t="s">
        <v>272</v>
      </c>
      <c r="C12" s="822"/>
      <c r="D12" s="822"/>
      <c r="E12" s="823"/>
      <c r="F12" s="525">
        <v>0</v>
      </c>
      <c r="G12" s="525">
        <v>0</v>
      </c>
      <c r="H12" s="525">
        <v>0</v>
      </c>
      <c r="I12" s="525">
        <v>0</v>
      </c>
      <c r="J12" s="372">
        <f t="shared" si="0"/>
        <v>0</v>
      </c>
    </row>
    <row r="13" spans="1:10" ht="18" customHeight="1">
      <c r="A13" s="361" t="s">
        <v>58</v>
      </c>
      <c r="B13" s="821" t="s">
        <v>272</v>
      </c>
      <c r="C13" s="822"/>
      <c r="D13" s="822"/>
      <c r="E13" s="823"/>
      <c r="F13" s="525">
        <v>0</v>
      </c>
      <c r="G13" s="525">
        <v>0</v>
      </c>
      <c r="H13" s="525">
        <v>0</v>
      </c>
      <c r="I13" s="525">
        <v>0</v>
      </c>
      <c r="J13" s="372">
        <f t="shared" si="0"/>
        <v>0</v>
      </c>
    </row>
    <row r="14" spans="1:10" ht="18" customHeight="1">
      <c r="A14" s="361" t="s">
        <v>59</v>
      </c>
      <c r="B14" s="821" t="s">
        <v>272</v>
      </c>
      <c r="C14" s="822"/>
      <c r="D14" s="822"/>
      <c r="E14" s="823"/>
      <c r="F14" s="525">
        <v>0</v>
      </c>
      <c r="G14" s="525">
        <v>0</v>
      </c>
      <c r="H14" s="525">
        <v>0</v>
      </c>
      <c r="I14" s="525">
        <v>0</v>
      </c>
      <c r="J14" s="372">
        <f t="shared" si="0"/>
        <v>0</v>
      </c>
    </row>
    <row r="15" spans="1:10" ht="18" customHeight="1">
      <c r="A15" s="361" t="s">
        <v>60</v>
      </c>
      <c r="B15" s="821" t="s">
        <v>272</v>
      </c>
      <c r="C15" s="822"/>
      <c r="D15" s="822"/>
      <c r="E15" s="823"/>
      <c r="F15" s="525">
        <v>0</v>
      </c>
      <c r="G15" s="525">
        <v>0</v>
      </c>
      <c r="H15" s="525">
        <v>0</v>
      </c>
      <c r="I15" s="525">
        <v>0</v>
      </c>
      <c r="J15" s="372">
        <f t="shared" si="0"/>
        <v>0</v>
      </c>
    </row>
    <row r="16" spans="1:10" ht="18" customHeight="1">
      <c r="A16" s="361" t="s">
        <v>61</v>
      </c>
      <c r="B16" s="821" t="s">
        <v>272</v>
      </c>
      <c r="C16" s="822"/>
      <c r="D16" s="822"/>
      <c r="E16" s="823"/>
      <c r="F16" s="525">
        <v>0</v>
      </c>
      <c r="G16" s="525">
        <v>0</v>
      </c>
      <c r="H16" s="525">
        <v>0</v>
      </c>
      <c r="I16" s="525">
        <v>0</v>
      </c>
      <c r="J16" s="372">
        <f t="shared" si="0"/>
        <v>0</v>
      </c>
    </row>
    <row r="17" spans="1:11" ht="18" customHeight="1" thickBot="1">
      <c r="A17" s="361"/>
      <c r="B17" s="366" t="s">
        <v>257</v>
      </c>
      <c r="C17" s="364"/>
      <c r="D17" s="364"/>
      <c r="E17" s="365"/>
      <c r="F17" s="369">
        <f>SUM(F11:F16)</f>
        <v>0</v>
      </c>
      <c r="G17" s="369">
        <f>SUM(G11:G16)</f>
        <v>0</v>
      </c>
      <c r="H17" s="369">
        <f>SUM(H11:H16)</f>
        <v>0</v>
      </c>
      <c r="I17" s="369">
        <f>SUM(I11:I16)</f>
        <v>0</v>
      </c>
      <c r="J17" s="428">
        <f>SUM(J11:J16)</f>
        <v>0</v>
      </c>
      <c r="K17" s="44" t="s">
        <v>220</v>
      </c>
    </row>
    <row r="18" spans="1:14" s="374" customFormat="1" ht="18" customHeight="1" thickTop="1">
      <c r="A18" s="412"/>
      <c r="B18" s="413"/>
      <c r="C18" s="414"/>
      <c r="D18" s="414"/>
      <c r="E18" s="415"/>
      <c r="F18" s="415"/>
      <c r="G18" s="415"/>
      <c r="H18" s="416"/>
      <c r="I18" s="417"/>
      <c r="J18" s="418"/>
      <c r="N18" s="44"/>
    </row>
    <row r="19" spans="1:14" s="345" customFormat="1" ht="18" customHeight="1">
      <c r="A19" s="367"/>
      <c r="B19" s="809"/>
      <c r="C19" s="810"/>
      <c r="D19" s="810"/>
      <c r="E19" s="811"/>
      <c r="F19" s="368"/>
      <c r="G19" s="368"/>
      <c r="H19" s="370"/>
      <c r="I19" s="371"/>
      <c r="J19" s="372"/>
      <c r="N19" s="44"/>
    </row>
    <row r="20" spans="1:14" s="53" customFormat="1" ht="14.25" customHeight="1">
      <c r="A20" s="424" t="s">
        <v>231</v>
      </c>
      <c r="B20" s="824">
        <v>1</v>
      </c>
      <c r="C20" s="825"/>
      <c r="D20" s="825"/>
      <c r="E20" s="825"/>
      <c r="F20" s="825"/>
      <c r="G20" s="826"/>
      <c r="H20" s="373">
        <v>2</v>
      </c>
      <c r="I20" s="178">
        <v>3</v>
      </c>
      <c r="J20" s="179">
        <v>4</v>
      </c>
      <c r="N20" s="44"/>
    </row>
    <row r="21" spans="1:10" ht="19.5" customHeight="1" thickBot="1">
      <c r="A21" s="357"/>
      <c r="B21" s="815" t="s">
        <v>219</v>
      </c>
      <c r="C21" s="816"/>
      <c r="D21" s="816"/>
      <c r="E21" s="816"/>
      <c r="F21" s="816"/>
      <c r="G21" s="817"/>
      <c r="H21" s="359" t="s">
        <v>175</v>
      </c>
      <c r="I21" s="359" t="s">
        <v>176</v>
      </c>
      <c r="J21" s="360" t="s">
        <v>44</v>
      </c>
    </row>
    <row r="22" spans="1:10" ht="18" customHeight="1" thickTop="1">
      <c r="A22" s="180" t="s">
        <v>62</v>
      </c>
      <c r="B22" s="805"/>
      <c r="C22" s="806"/>
      <c r="D22" s="806"/>
      <c r="E22" s="806"/>
      <c r="F22" s="806"/>
      <c r="G22" s="807"/>
      <c r="H22" s="525">
        <v>0</v>
      </c>
      <c r="I22" s="526">
        <v>0</v>
      </c>
      <c r="J22" s="294">
        <f aca="true" t="shared" si="1" ref="J22:J50">IF(SUM(H22:I22)=0,0,SUM(H22:I22))</f>
        <v>0</v>
      </c>
    </row>
    <row r="23" spans="1:10" ht="18" customHeight="1">
      <c r="A23" s="180" t="s">
        <v>63</v>
      </c>
      <c r="B23" s="793"/>
      <c r="C23" s="794"/>
      <c r="D23" s="794"/>
      <c r="E23" s="794"/>
      <c r="F23" s="794"/>
      <c r="G23" s="795"/>
      <c r="H23" s="556"/>
      <c r="I23" s="527"/>
      <c r="J23" s="295">
        <f t="shared" si="1"/>
        <v>0</v>
      </c>
    </row>
    <row r="24" spans="1:10" ht="18" customHeight="1">
      <c r="A24" s="180" t="s">
        <v>64</v>
      </c>
      <c r="B24" s="793"/>
      <c r="C24" s="794"/>
      <c r="D24" s="794"/>
      <c r="E24" s="794"/>
      <c r="F24" s="794"/>
      <c r="G24" s="795"/>
      <c r="H24" s="556"/>
      <c r="I24" s="527"/>
      <c r="J24" s="295">
        <f t="shared" si="1"/>
        <v>0</v>
      </c>
    </row>
    <row r="25" spans="1:10" ht="18" customHeight="1">
      <c r="A25" s="180" t="s">
        <v>65</v>
      </c>
      <c r="B25" s="793"/>
      <c r="C25" s="794"/>
      <c r="D25" s="794"/>
      <c r="E25" s="794"/>
      <c r="F25" s="794"/>
      <c r="G25" s="795"/>
      <c r="H25" s="556"/>
      <c r="I25" s="527"/>
      <c r="J25" s="295">
        <f t="shared" si="1"/>
        <v>0</v>
      </c>
    </row>
    <row r="26" spans="1:10" ht="18" customHeight="1">
      <c r="A26" s="180" t="s">
        <v>66</v>
      </c>
      <c r="B26" s="793"/>
      <c r="C26" s="794"/>
      <c r="D26" s="794"/>
      <c r="E26" s="794"/>
      <c r="F26" s="794"/>
      <c r="G26" s="795"/>
      <c r="H26" s="556"/>
      <c r="I26" s="527"/>
      <c r="J26" s="295">
        <f aca="true" t="shared" si="2" ref="J26:J37">IF(SUM(H26:I26)=0,0,SUM(H26:I26))</f>
        <v>0</v>
      </c>
    </row>
    <row r="27" spans="1:14" ht="18" customHeight="1">
      <c r="A27" s="180" t="s">
        <v>67</v>
      </c>
      <c r="B27" s="799"/>
      <c r="C27" s="800"/>
      <c r="D27" s="800"/>
      <c r="E27" s="800"/>
      <c r="F27" s="800"/>
      <c r="G27" s="801"/>
      <c r="H27" s="556"/>
      <c r="I27" s="527"/>
      <c r="J27" s="295">
        <f t="shared" si="2"/>
        <v>0</v>
      </c>
      <c r="N27" s="374"/>
    </row>
    <row r="28" spans="1:14" ht="18" customHeight="1">
      <c r="A28" s="180" t="s">
        <v>68</v>
      </c>
      <c r="B28" s="793"/>
      <c r="C28" s="794"/>
      <c r="D28" s="794"/>
      <c r="E28" s="794"/>
      <c r="F28" s="794"/>
      <c r="G28" s="795"/>
      <c r="H28" s="556"/>
      <c r="I28" s="527"/>
      <c r="J28" s="295">
        <f t="shared" si="2"/>
        <v>0</v>
      </c>
      <c r="N28" s="374"/>
    </row>
    <row r="29" spans="1:14" ht="18" customHeight="1">
      <c r="A29" s="180" t="s">
        <v>69</v>
      </c>
      <c r="B29" s="793"/>
      <c r="C29" s="794"/>
      <c r="D29" s="794"/>
      <c r="E29" s="794"/>
      <c r="F29" s="794"/>
      <c r="G29" s="795"/>
      <c r="H29" s="556"/>
      <c r="I29" s="527"/>
      <c r="J29" s="295">
        <f t="shared" si="2"/>
        <v>0</v>
      </c>
      <c r="N29" s="375"/>
    </row>
    <row r="30" spans="1:14" ht="18" customHeight="1">
      <c r="A30" s="180" t="s">
        <v>70</v>
      </c>
      <c r="B30" s="793"/>
      <c r="C30" s="794"/>
      <c r="D30" s="794"/>
      <c r="E30" s="794"/>
      <c r="F30" s="794"/>
      <c r="G30" s="795"/>
      <c r="H30" s="556"/>
      <c r="I30" s="527"/>
      <c r="J30" s="295">
        <f t="shared" si="2"/>
        <v>0</v>
      </c>
      <c r="N30" s="374"/>
    </row>
    <row r="31" spans="1:10" ht="18" customHeight="1">
      <c r="A31" s="180" t="s">
        <v>71</v>
      </c>
      <c r="B31" s="793"/>
      <c r="C31" s="794"/>
      <c r="D31" s="794"/>
      <c r="E31" s="794"/>
      <c r="F31" s="794"/>
      <c r="G31" s="795"/>
      <c r="H31" s="556"/>
      <c r="I31" s="527"/>
      <c r="J31" s="295">
        <f t="shared" si="2"/>
        <v>0</v>
      </c>
    </row>
    <row r="32" spans="1:10" ht="18" customHeight="1">
      <c r="A32" s="180" t="s">
        <v>72</v>
      </c>
      <c r="B32" s="793"/>
      <c r="C32" s="794"/>
      <c r="D32" s="794"/>
      <c r="E32" s="794"/>
      <c r="F32" s="794"/>
      <c r="G32" s="795"/>
      <c r="H32" s="556"/>
      <c r="I32" s="527"/>
      <c r="J32" s="295">
        <f t="shared" si="2"/>
        <v>0</v>
      </c>
    </row>
    <row r="33" spans="1:10" ht="18" customHeight="1">
      <c r="A33" s="180" t="s">
        <v>73</v>
      </c>
      <c r="B33" s="793"/>
      <c r="C33" s="794"/>
      <c r="D33" s="794"/>
      <c r="E33" s="794"/>
      <c r="F33" s="794"/>
      <c r="G33" s="795"/>
      <c r="H33" s="556"/>
      <c r="I33" s="527"/>
      <c r="J33" s="295">
        <f t="shared" si="2"/>
        <v>0</v>
      </c>
    </row>
    <row r="34" spans="1:10" ht="18" customHeight="1">
      <c r="A34" s="180" t="s">
        <v>74</v>
      </c>
      <c r="B34" s="793"/>
      <c r="C34" s="794"/>
      <c r="D34" s="794"/>
      <c r="E34" s="794"/>
      <c r="F34" s="794"/>
      <c r="G34" s="795"/>
      <c r="H34" s="556"/>
      <c r="I34" s="527"/>
      <c r="J34" s="295">
        <f t="shared" si="2"/>
        <v>0</v>
      </c>
    </row>
    <row r="35" spans="1:10" ht="18" customHeight="1">
      <c r="A35" s="180" t="s">
        <v>75</v>
      </c>
      <c r="B35" s="793"/>
      <c r="C35" s="794"/>
      <c r="D35" s="794"/>
      <c r="E35" s="794"/>
      <c r="F35" s="794"/>
      <c r="G35" s="795"/>
      <c r="H35" s="556"/>
      <c r="I35" s="527"/>
      <c r="J35" s="295">
        <f t="shared" si="2"/>
        <v>0</v>
      </c>
    </row>
    <row r="36" spans="1:10" ht="18" customHeight="1">
      <c r="A36" s="180" t="s">
        <v>76</v>
      </c>
      <c r="B36" s="793"/>
      <c r="C36" s="794"/>
      <c r="D36" s="794"/>
      <c r="E36" s="794"/>
      <c r="F36" s="794"/>
      <c r="G36" s="795"/>
      <c r="H36" s="556"/>
      <c r="I36" s="527"/>
      <c r="J36" s="295">
        <f t="shared" si="2"/>
        <v>0</v>
      </c>
    </row>
    <row r="37" spans="1:14" ht="18" customHeight="1">
      <c r="A37" s="180" t="s">
        <v>226</v>
      </c>
      <c r="B37" s="793"/>
      <c r="C37" s="794"/>
      <c r="D37" s="794"/>
      <c r="E37" s="794"/>
      <c r="F37" s="794"/>
      <c r="G37" s="795"/>
      <c r="H37" s="556"/>
      <c r="I37" s="527"/>
      <c r="J37" s="295">
        <f t="shared" si="2"/>
        <v>0</v>
      </c>
      <c r="N37" s="345"/>
    </row>
    <row r="38" spans="1:14" ht="18" customHeight="1">
      <c r="A38" s="180" t="s">
        <v>77</v>
      </c>
      <c r="B38" s="793" t="s">
        <v>270</v>
      </c>
      <c r="C38" s="794"/>
      <c r="D38" s="794"/>
      <c r="E38" s="794"/>
      <c r="F38" s="794"/>
      <c r="G38" s="795"/>
      <c r="H38" s="525" t="s">
        <v>270</v>
      </c>
      <c r="I38" s="527"/>
      <c r="J38" s="295">
        <f t="shared" si="1"/>
        <v>0</v>
      </c>
      <c r="N38" s="345"/>
    </row>
    <row r="39" spans="1:14" ht="18" customHeight="1">
      <c r="A39" s="180" t="s">
        <v>78</v>
      </c>
      <c r="B39" s="793" t="s">
        <v>270</v>
      </c>
      <c r="C39" s="794"/>
      <c r="D39" s="794"/>
      <c r="E39" s="794"/>
      <c r="F39" s="794"/>
      <c r="G39" s="795"/>
      <c r="H39" s="525" t="s">
        <v>270</v>
      </c>
      <c r="I39" s="527"/>
      <c r="J39" s="295">
        <f t="shared" si="1"/>
        <v>0</v>
      </c>
      <c r="N39" s="53"/>
    </row>
    <row r="40" spans="1:10" ht="18" customHeight="1">
      <c r="A40" s="180" t="s">
        <v>84</v>
      </c>
      <c r="B40" s="793" t="s">
        <v>270</v>
      </c>
      <c r="C40" s="794"/>
      <c r="D40" s="794"/>
      <c r="E40" s="794"/>
      <c r="F40" s="794"/>
      <c r="G40" s="795"/>
      <c r="H40" s="525" t="s">
        <v>270</v>
      </c>
      <c r="I40" s="527"/>
      <c r="J40" s="295">
        <f t="shared" si="1"/>
        <v>0</v>
      </c>
    </row>
    <row r="41" spans="1:10" ht="18" customHeight="1">
      <c r="A41" s="180" t="s">
        <v>85</v>
      </c>
      <c r="B41" s="793"/>
      <c r="C41" s="794"/>
      <c r="D41" s="794"/>
      <c r="E41" s="794"/>
      <c r="F41" s="794"/>
      <c r="G41" s="795"/>
      <c r="H41" s="525" t="s">
        <v>270</v>
      </c>
      <c r="I41" s="527"/>
      <c r="J41" s="295">
        <f t="shared" si="1"/>
        <v>0</v>
      </c>
    </row>
    <row r="42" spans="1:10" ht="18" customHeight="1">
      <c r="A42" s="180" t="s">
        <v>86</v>
      </c>
      <c r="B42" s="793"/>
      <c r="C42" s="794"/>
      <c r="D42" s="794"/>
      <c r="E42" s="794"/>
      <c r="F42" s="794"/>
      <c r="G42" s="795"/>
      <c r="H42" s="525" t="s">
        <v>270</v>
      </c>
      <c r="I42" s="527"/>
      <c r="J42" s="295">
        <f t="shared" si="1"/>
        <v>0</v>
      </c>
    </row>
    <row r="43" spans="1:10" ht="18" customHeight="1">
      <c r="A43" s="180" t="s">
        <v>87</v>
      </c>
      <c r="B43" s="793"/>
      <c r="C43" s="794"/>
      <c r="D43" s="794"/>
      <c r="E43" s="794"/>
      <c r="F43" s="794"/>
      <c r="G43" s="795"/>
      <c r="H43" s="525" t="s">
        <v>270</v>
      </c>
      <c r="I43" s="527"/>
      <c r="J43" s="295">
        <f t="shared" si="1"/>
        <v>0</v>
      </c>
    </row>
    <row r="44" spans="1:10" ht="18" customHeight="1">
      <c r="A44" s="180" t="s">
        <v>88</v>
      </c>
      <c r="B44" s="793"/>
      <c r="C44" s="794"/>
      <c r="D44" s="794"/>
      <c r="E44" s="794"/>
      <c r="F44" s="794"/>
      <c r="G44" s="795"/>
      <c r="H44" s="525" t="s">
        <v>270</v>
      </c>
      <c r="I44" s="527"/>
      <c r="J44" s="295">
        <f t="shared" si="1"/>
        <v>0</v>
      </c>
    </row>
    <row r="45" spans="1:10" ht="18" customHeight="1">
      <c r="A45" s="180" t="s">
        <v>89</v>
      </c>
      <c r="B45" s="793"/>
      <c r="C45" s="794"/>
      <c r="D45" s="794"/>
      <c r="E45" s="794"/>
      <c r="F45" s="794"/>
      <c r="G45" s="795"/>
      <c r="H45" s="525" t="s">
        <v>270</v>
      </c>
      <c r="I45" s="527"/>
      <c r="J45" s="295">
        <f t="shared" si="1"/>
        <v>0</v>
      </c>
    </row>
    <row r="46" spans="1:10" ht="18" customHeight="1">
      <c r="A46" s="180" t="s">
        <v>90</v>
      </c>
      <c r="B46" s="793"/>
      <c r="C46" s="794"/>
      <c r="D46" s="794"/>
      <c r="E46" s="794"/>
      <c r="F46" s="794"/>
      <c r="G46" s="795"/>
      <c r="H46" s="525" t="s">
        <v>270</v>
      </c>
      <c r="I46" s="527"/>
      <c r="J46" s="295">
        <f t="shared" si="1"/>
        <v>0</v>
      </c>
    </row>
    <row r="47" spans="1:10" ht="18" customHeight="1">
      <c r="A47" s="180" t="s">
        <v>91</v>
      </c>
      <c r="B47" s="799"/>
      <c r="C47" s="800"/>
      <c r="D47" s="800"/>
      <c r="E47" s="800"/>
      <c r="F47" s="800"/>
      <c r="G47" s="801"/>
      <c r="H47" s="525" t="s">
        <v>270</v>
      </c>
      <c r="I47" s="527"/>
      <c r="J47" s="295">
        <f t="shared" si="1"/>
        <v>0</v>
      </c>
    </row>
    <row r="48" spans="1:10" ht="18" customHeight="1">
      <c r="A48" s="180" t="s">
        <v>92</v>
      </c>
      <c r="B48" s="793"/>
      <c r="C48" s="794"/>
      <c r="D48" s="794"/>
      <c r="E48" s="794"/>
      <c r="F48" s="794"/>
      <c r="G48" s="795"/>
      <c r="H48" s="525" t="s">
        <v>270</v>
      </c>
      <c r="I48" s="527"/>
      <c r="J48" s="295">
        <f t="shared" si="1"/>
        <v>0</v>
      </c>
    </row>
    <row r="49" spans="1:27" s="385" customFormat="1" ht="18" customHeight="1">
      <c r="A49" s="180" t="s">
        <v>93</v>
      </c>
      <c r="B49" s="793"/>
      <c r="C49" s="794"/>
      <c r="D49" s="794"/>
      <c r="E49" s="794"/>
      <c r="F49" s="794"/>
      <c r="G49" s="795"/>
      <c r="H49" s="525" t="s">
        <v>270</v>
      </c>
      <c r="I49" s="528"/>
      <c r="J49" s="295">
        <f t="shared" si="1"/>
        <v>0</v>
      </c>
      <c r="K49" s="345"/>
      <c r="L49" s="345"/>
      <c r="M49" s="345"/>
      <c r="N49" s="44"/>
      <c r="O49" s="345"/>
      <c r="P49" s="345"/>
      <c r="Q49" s="345"/>
      <c r="R49" s="345"/>
      <c r="S49" s="345"/>
      <c r="T49" s="345"/>
      <c r="U49" s="345"/>
      <c r="V49" s="345"/>
      <c r="W49" s="345"/>
      <c r="X49" s="345"/>
      <c r="Y49" s="345"/>
      <c r="Z49" s="345"/>
      <c r="AA49" s="345"/>
    </row>
    <row r="50" spans="1:14" s="374" customFormat="1" ht="18" customHeight="1">
      <c r="A50" s="180"/>
      <c r="B50" s="802" t="s">
        <v>223</v>
      </c>
      <c r="C50" s="803"/>
      <c r="D50" s="803"/>
      <c r="E50" s="804"/>
      <c r="F50" s="368"/>
      <c r="G50" s="368"/>
      <c r="H50" s="421">
        <f>SUM(H22:H49)</f>
        <v>0</v>
      </c>
      <c r="I50" s="421">
        <f>SUM(I22:I49)</f>
        <v>0</v>
      </c>
      <c r="J50" s="422">
        <f t="shared" si="1"/>
        <v>0</v>
      </c>
      <c r="K50" s="374" t="s">
        <v>221</v>
      </c>
      <c r="N50" s="44"/>
    </row>
    <row r="51" spans="1:14" s="374" customFormat="1" ht="18" customHeight="1">
      <c r="A51" s="376"/>
      <c r="B51" s="796" t="s">
        <v>274</v>
      </c>
      <c r="C51" s="797"/>
      <c r="D51" s="797"/>
      <c r="E51" s="798"/>
      <c r="F51" s="377"/>
      <c r="G51" s="377"/>
      <c r="H51" s="378"/>
      <c r="I51" s="378"/>
      <c r="J51" s="379">
        <f>J17+J50</f>
        <v>0</v>
      </c>
      <c r="N51" s="44"/>
    </row>
    <row r="52" spans="1:14" s="374" customFormat="1" ht="18" customHeight="1">
      <c r="A52" s="380"/>
      <c r="B52" s="381"/>
      <c r="C52" s="381"/>
      <c r="D52" s="381"/>
      <c r="E52" s="381"/>
      <c r="F52" s="381"/>
      <c r="G52" s="381"/>
      <c r="H52" s="382"/>
      <c r="N52" s="44"/>
    </row>
    <row r="53" spans="1:14" s="374" customFormat="1" ht="18" customHeight="1">
      <c r="A53" s="383"/>
      <c r="B53" s="383" t="s">
        <v>254</v>
      </c>
      <c r="C53" s="383"/>
      <c r="D53" s="383"/>
      <c r="E53" s="383"/>
      <c r="F53" s="383"/>
      <c r="G53" s="383"/>
      <c r="H53" s="383"/>
      <c r="N53" s="44"/>
    </row>
    <row r="54" spans="1:14" s="374" customFormat="1" ht="18" customHeight="1">
      <c r="A54" s="383"/>
      <c r="B54" s="396" t="s">
        <v>291</v>
      </c>
      <c r="C54" s="383"/>
      <c r="D54" s="383"/>
      <c r="E54" s="383"/>
      <c r="F54" s="383"/>
      <c r="G54" s="383"/>
      <c r="H54" s="383"/>
      <c r="N54" s="44"/>
    </row>
    <row r="55" spans="1:14" s="374" customFormat="1" ht="18" customHeight="1">
      <c r="A55" s="384"/>
      <c r="B55" s="374" t="s">
        <v>224</v>
      </c>
      <c r="C55" s="792"/>
      <c r="D55" s="792"/>
      <c r="E55" s="792"/>
      <c r="F55" s="792"/>
      <c r="G55" s="792"/>
      <c r="H55" s="792"/>
      <c r="N55" s="44"/>
    </row>
    <row r="56" spans="1:14" s="374" customFormat="1" ht="12">
      <c r="A56" s="384"/>
      <c r="C56" s="792"/>
      <c r="D56" s="792"/>
      <c r="E56" s="792"/>
      <c r="F56" s="792"/>
      <c r="G56" s="792"/>
      <c r="H56" s="792"/>
      <c r="N56" s="44"/>
    </row>
    <row r="67" ht="12">
      <c r="N67" s="345"/>
    </row>
    <row r="68" ht="12">
      <c r="N68" s="374"/>
    </row>
    <row r="69" ht="12">
      <c r="N69" s="374"/>
    </row>
    <row r="70" ht="12">
      <c r="N70" s="374"/>
    </row>
    <row r="71" ht="12">
      <c r="N71" s="374"/>
    </row>
    <row r="72" ht="12">
      <c r="N72" s="374"/>
    </row>
    <row r="73" ht="12">
      <c r="N73" s="374"/>
    </row>
    <row r="74" ht="12">
      <c r="N74" s="374"/>
    </row>
    <row r="75" ht="12">
      <c r="N75" s="374"/>
    </row>
  </sheetData>
  <sheetProtection/>
  <protectedRanges>
    <protectedRange password="E7EE" sqref="I38:I48 B50:I50 B17:J17 B38:H40 B18:I19 B10:I16 H41:H49" name="Range1"/>
    <protectedRange password="E7EE" sqref="B22:G37 B41:G49" name="Range1_1"/>
    <protectedRange password="E7EE" sqref="H22:I37" name="Range1_2"/>
  </protectedRanges>
  <mergeCells count="51">
    <mergeCell ref="B16:E16"/>
    <mergeCell ref="B33:G33"/>
    <mergeCell ref="B21:G21"/>
    <mergeCell ref="B20:G20"/>
    <mergeCell ref="B30:G30"/>
    <mergeCell ref="B41:G41"/>
    <mergeCell ref="B42:G42"/>
    <mergeCell ref="B43:G43"/>
    <mergeCell ref="B44:G44"/>
    <mergeCell ref="B40:G40"/>
    <mergeCell ref="A1:J1"/>
    <mergeCell ref="B19:E19"/>
    <mergeCell ref="B8:E8"/>
    <mergeCell ref="B9:E9"/>
    <mergeCell ref="B10:E10"/>
    <mergeCell ref="I3:J3"/>
    <mergeCell ref="A4:B4"/>
    <mergeCell ref="A3:B3"/>
    <mergeCell ref="B11:E11"/>
    <mergeCell ref="B7:E7"/>
    <mergeCell ref="C3:D3"/>
    <mergeCell ref="C4:D4"/>
    <mergeCell ref="B12:E12"/>
    <mergeCell ref="B14:E14"/>
    <mergeCell ref="B15:E15"/>
    <mergeCell ref="B13:E13"/>
    <mergeCell ref="B39:G39"/>
    <mergeCell ref="B22:G22"/>
    <mergeCell ref="B36:G36"/>
    <mergeCell ref="B23:G23"/>
    <mergeCell ref="B24:G24"/>
    <mergeCell ref="B37:G37"/>
    <mergeCell ref="B26:G26"/>
    <mergeCell ref="B35:G35"/>
    <mergeCell ref="B34:G34"/>
    <mergeCell ref="B25:G25"/>
    <mergeCell ref="B38:G38"/>
    <mergeCell ref="B29:G29"/>
    <mergeCell ref="B31:G31"/>
    <mergeCell ref="B32:G32"/>
    <mergeCell ref="B27:G27"/>
    <mergeCell ref="B28:G28"/>
    <mergeCell ref="C56:H56"/>
    <mergeCell ref="C55:H55"/>
    <mergeCell ref="B49:G49"/>
    <mergeCell ref="B48:G48"/>
    <mergeCell ref="B45:G45"/>
    <mergeCell ref="B46:G46"/>
    <mergeCell ref="B51:E51"/>
    <mergeCell ref="B47:G47"/>
    <mergeCell ref="B50:E50"/>
  </mergeCells>
  <printOptions horizontalCentered="1"/>
  <pageMargins left="0.33" right="0.33" top="0.75" bottom="0.5" header="0.25" footer="0.25"/>
  <pageSetup fitToHeight="1" fitToWidth="1" horizontalDpi="600" verticalDpi="600" orientation="portrait" scale="67" r:id="rId1"/>
  <headerFooter alignWithMargins="0">
    <oddHeader>&amp;L&amp;9State of Washington – Health Care Authority&amp;R&amp;9Health Care Authority
Ground Emergency Medical Transportation</oddHeader>
    <oddFooter>&amp;L&amp;9MC 4532 (9/14)&amp;R&amp;9Page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Sac Metro Fire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GEMT Cost Report for SFY 2013/14</dc:title>
  <dc:subject/>
  <dc:creator>RMc 242931</dc:creator>
  <cp:keywords>GEMT Cost Report</cp:keywords>
  <dc:description/>
  <cp:lastModifiedBy>Oxford, Natalia (HCA)</cp:lastModifiedBy>
  <cp:lastPrinted>2020-07-22T19:32:21Z</cp:lastPrinted>
  <dcterms:created xsi:type="dcterms:W3CDTF">2012-10-19T22:55:23Z</dcterms:created>
  <dcterms:modified xsi:type="dcterms:W3CDTF">2020-12-02T22:41:33Z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665700.000000000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Language">
    <vt:lpwstr>English</vt:lpwstr>
  </property>
  <property fmtid="{D5CDD505-2E9C-101B-9397-08002B2CF9AE}" pid="9" name="TAGender">
    <vt:lpwstr/>
  </property>
  <property fmtid="{D5CDD505-2E9C-101B-9397-08002B2CF9AE}" pid="10" name="TAGEthnicity">
    <vt:lpwstr/>
  </property>
  <property fmtid="{D5CDD505-2E9C-101B-9397-08002B2CF9AE}" pid="11" name="Reading Level">
    <vt:lpwstr/>
  </property>
  <property fmtid="{D5CDD505-2E9C-101B-9397-08002B2CF9AE}" pid="12" name="TAGAge">
    <vt:lpwstr/>
  </property>
  <property fmtid="{D5CDD505-2E9C-101B-9397-08002B2CF9AE}" pid="13" name="Topics">
    <vt:lpwstr>66;#</vt:lpwstr>
  </property>
  <property fmtid="{D5CDD505-2E9C-101B-9397-08002B2CF9AE}" pid="14" name="TAGBusPart">
    <vt:lpwstr/>
  </property>
  <property fmtid="{D5CDD505-2E9C-101B-9397-08002B2CF9AE}" pid="15" name="PublishingContactName">
    <vt:lpwstr>QAF Unit</vt:lpwstr>
  </property>
  <property fmtid="{D5CDD505-2E9C-101B-9397-08002B2CF9AE}" pid="16" name="Publication Type">
    <vt:lpwstr/>
  </property>
  <property fmtid="{D5CDD505-2E9C-101B-9397-08002B2CF9AE}" pid="17" name="Abstract">
    <vt:lpwstr>GEMT Cost Report SFY 2013/14</vt:lpwstr>
  </property>
  <property fmtid="{D5CDD505-2E9C-101B-9397-08002B2CF9AE}" pid="18" name="Organization">
    <vt:lpwstr>20</vt:lpwstr>
  </property>
</Properties>
</file>