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S:\HospitalFinance\GEMT\Cost Report Related\2024 changes\"/>
    </mc:Choice>
  </mc:AlternateContent>
  <xr:revisionPtr revIDLastSave="0" documentId="13_ncr:1_{AB5F2A60-28D9-4F13-A426-E678187FC984}" xr6:coauthVersionLast="47" xr6:coauthVersionMax="47" xr10:uidLastSave="{00000000-0000-0000-0000-000000000000}"/>
  <workbookProtection workbookAlgorithmName="SHA-512" workbookHashValue="RbB9UTsH9xwxha7emkud1SjYvMytf0ytch4vnVYUhpYUdFUKrfq6egJyeFqtvgk8nJL1ZcmS2OT8ceDxit4qyA==" workbookSaltValue="e8y7fiZZohUo+KkIPcDn1w==" workbookSpinCount="100000" lockStructure="1"/>
  <bookViews>
    <workbookView xWindow="28680" yWindow="-120" windowWidth="29040" windowHeight="15840" tabRatio="747" xr2:uid="{70CD8095-0DDA-4739-AB7A-569E04583B80}"/>
  </bookViews>
  <sheets>
    <sheet name="Certification" sheetId="1" r:id="rId1"/>
    <sheet name="Sch 1 - Total Expense" sheetId="2" r:id="rId2"/>
    <sheet name="Sch 2 - MTS Expense" sheetId="12" r:id="rId3"/>
    <sheet name="Sch 3 - NON-MTS Expense" sheetId="13" r:id="rId4"/>
    <sheet name="Sch 4 - CRSB" sheetId="14" r:id="rId5"/>
    <sheet name="Sch 5 - A&amp;G" sheetId="15" r:id="rId6"/>
    <sheet name="Sch 6 - Reclassifications" sheetId="7" r:id="rId7"/>
    <sheet name="Sch 7 - Adjustments" sheetId="8" r:id="rId8"/>
    <sheet name="Sch 8 - Revenues " sheetId="9" r:id="rId9"/>
    <sheet name="Sch 9 - Final Settlement" sheetId="11" r:id="rId10"/>
    <sheet name="Sch 10 - Notes" sheetId="18" r:id="rId11"/>
  </sheets>
  <definedNames>
    <definedName name="Fire_District_Name">Certification!$A$5</definedName>
    <definedName name="FYE">Certification!$C$25</definedName>
    <definedName name="NPI">Certification!$F$5</definedName>
    <definedName name="_xlnm.Print_Area" localSheetId="0">Certification!$A$1:$H$58</definedName>
    <definedName name="_xlnm.Print_Area" localSheetId="1">'Sch 1 - Total Expense'!$A$1:$H$81</definedName>
    <definedName name="_xlnm.Print_Area" localSheetId="2">'Sch 2 - MTS Expense'!$A$1:$I$84</definedName>
    <definedName name="_xlnm.Print_Area" localSheetId="3">'Sch 3 - NON-MTS Expense'!$A$1:$I$84</definedName>
    <definedName name="_xlnm.Print_Area" localSheetId="4">'Sch 4 - CRSB'!$A$1:$J$66</definedName>
    <definedName name="_xlnm.Print_Area" localSheetId="5">'Sch 5 - A&amp;G'!$A$1:$J$60</definedName>
    <definedName name="_xlnm.Print_Area" localSheetId="7">'Sch 7 - Adjustments'!$A$1:$I$40</definedName>
    <definedName name="_xlnm.Print_Area" localSheetId="8">'Sch 8 - Revenues '!$A$1:$K$54</definedName>
    <definedName name="_xlnm.Print_Titles" localSheetId="1">'Sch 1 - Total Expense'!$1:$8</definedName>
    <definedName name="_xlnm.Print_Titles" localSheetId="2">'Sch 2 - MTS Expense'!$1:$8</definedName>
    <definedName name="_xlnm.Print_Titles" localSheetId="3">'Sch 3 - NON-MTS Expense'!$1:$8</definedName>
    <definedName name="_xlnm.Print_Titles" localSheetId="6">'Sch 6 - Reclassifications'!$1:$8</definedName>
    <definedName name="Z_582105C9_F33C_4050_B826_7CABFA66D58D_.wvu.PrintArea" localSheetId="2" hidden="1">'Sch 2 - MTS Expense'!$A$1:$I$81</definedName>
    <definedName name="Z_582105C9_F33C_4050_B826_7CABFA66D58D_.wvu.PrintArea" localSheetId="3" hidden="1">'Sch 3 - NON-MTS Expense'!$A$1:$I$81</definedName>
    <definedName name="Z_582105C9_F33C_4050_B826_7CABFA66D58D_.wvu.PrintArea" localSheetId="4" hidden="1">'Sch 4 - CRSB'!$A$1:$J$56</definedName>
    <definedName name="Z_582105C9_F33C_4050_B826_7CABFA66D58D_.wvu.PrintArea" localSheetId="5" hidden="1">'Sch 5 - A&amp;G'!$A$1:$J$42</definedName>
    <definedName name="Z_70902B1F_7260_4365_9C5D_64135BAF0273_.wvu.PrintArea" localSheetId="0" hidden="1">Certification!$A$1:$H$58</definedName>
    <definedName name="Z_70902B1F_7260_4365_9C5D_64135BAF0273_.wvu.PrintArea" localSheetId="1" hidden="1">'Sch 1 - Total Expense'!$A$1:$H$81</definedName>
    <definedName name="Z_70902B1F_7260_4365_9C5D_64135BAF0273_.wvu.PrintArea" localSheetId="2" hidden="1">'Sch 2 - MTS Expense'!$A$1:$I$81</definedName>
    <definedName name="Z_70902B1F_7260_4365_9C5D_64135BAF0273_.wvu.PrintArea" localSheetId="3" hidden="1">'Sch 3 - NON-MTS Expense'!$A$1:$I$81</definedName>
    <definedName name="Z_70902B1F_7260_4365_9C5D_64135BAF0273_.wvu.PrintArea" localSheetId="4" hidden="1">'Sch 4 - CRSB'!$A$1:$J$56</definedName>
    <definedName name="Z_70902B1F_7260_4365_9C5D_64135BAF0273_.wvu.PrintArea" localSheetId="5" hidden="1">'Sch 5 - A&amp;G'!$A$1:$J$42</definedName>
    <definedName name="Z_70902B1F_7260_4365_9C5D_64135BAF0273_.wvu.PrintArea" localSheetId="7" hidden="1">'Sch 7 - Adjustments'!$A$1:$I$40</definedName>
    <definedName name="Z_70902B1F_7260_4365_9C5D_64135BAF0273_.wvu.Rows" localSheetId="0" hidden="1">Certification!#REF!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7" i="2" l="1"/>
  <c r="B78" i="2"/>
  <c r="B19" i="2"/>
  <c r="B38" i="2"/>
  <c r="F10" i="15"/>
  <c r="G10" i="15"/>
  <c r="G52" i="12"/>
  <c r="E14" i="2"/>
  <c r="G31" i="11"/>
  <c r="F31" i="11"/>
  <c r="E31" i="11"/>
  <c r="D21" i="11"/>
  <c r="H22" i="11" s="1"/>
  <c r="H24" i="11" s="1"/>
  <c r="E21" i="11"/>
  <c r="F21" i="11"/>
  <c r="J37" i="9"/>
  <c r="J36" i="9"/>
  <c r="J35" i="9"/>
  <c r="J34" i="9"/>
  <c r="J33" i="9"/>
  <c r="J32" i="9"/>
  <c r="J31" i="9"/>
  <c r="J30" i="9"/>
  <c r="J29" i="9"/>
  <c r="J28" i="9"/>
  <c r="J26" i="9"/>
  <c r="D31" i="11"/>
  <c r="H31" i="11" s="1"/>
  <c r="E60" i="14"/>
  <c r="C4" i="2"/>
  <c r="C3" i="2"/>
  <c r="D4" i="18"/>
  <c r="D3" i="18"/>
  <c r="D62" i="14"/>
  <c r="E61" i="14"/>
  <c r="J33" i="14" s="1"/>
  <c r="D27" i="14"/>
  <c r="J11" i="9"/>
  <c r="C4" i="13"/>
  <c r="O40" i="7"/>
  <c r="O39" i="7"/>
  <c r="O38" i="7"/>
  <c r="O37" i="7"/>
  <c r="O36" i="7"/>
  <c r="O35" i="7"/>
  <c r="O34" i="7"/>
  <c r="O33" i="7"/>
  <c r="O32" i="7"/>
  <c r="O31" i="7"/>
  <c r="O30" i="7"/>
  <c r="O29" i="7"/>
  <c r="O28" i="7"/>
  <c r="O27" i="7"/>
  <c r="O26" i="7"/>
  <c r="O25" i="7"/>
  <c r="O24" i="7"/>
  <c r="O23" i="7"/>
  <c r="O22" i="7"/>
  <c r="O21" i="7"/>
  <c r="O20" i="7"/>
  <c r="O19" i="7"/>
  <c r="O18" i="7"/>
  <c r="O17" i="7"/>
  <c r="O16" i="7"/>
  <c r="O15" i="7"/>
  <c r="O14" i="7"/>
  <c r="O13" i="7"/>
  <c r="O12" i="7"/>
  <c r="O11" i="7"/>
  <c r="O10" i="7"/>
  <c r="O9" i="7"/>
  <c r="N26" i="14"/>
  <c r="N25" i="14"/>
  <c r="M25" i="14" s="1"/>
  <c r="H3" i="18"/>
  <c r="B9" i="12"/>
  <c r="D16" i="2"/>
  <c r="B20" i="12"/>
  <c r="B22" i="12"/>
  <c r="B31" i="12"/>
  <c r="B33" i="12"/>
  <c r="B42" i="12"/>
  <c r="B43" i="12"/>
  <c r="B45" i="12"/>
  <c r="B47" i="12"/>
  <c r="D66" i="2"/>
  <c r="B79" i="12"/>
  <c r="B81" i="12"/>
  <c r="G3" i="11"/>
  <c r="I3" i="9"/>
  <c r="J3" i="7"/>
  <c r="A53" i="14"/>
  <c r="G53" i="14" s="1"/>
  <c r="A54" i="13"/>
  <c r="A54" i="12"/>
  <c r="F79" i="13"/>
  <c r="H3" i="8"/>
  <c r="B41" i="15"/>
  <c r="B9" i="15"/>
  <c r="B34" i="14"/>
  <c r="B43" i="14"/>
  <c r="B45" i="14"/>
  <c r="B54" i="14"/>
  <c r="B55" i="14"/>
  <c r="B22" i="13"/>
  <c r="B31" i="13"/>
  <c r="B33" i="13"/>
  <c r="B42" i="13"/>
  <c r="B43" i="13"/>
  <c r="B45" i="13"/>
  <c r="B47" i="13"/>
  <c r="B79" i="13"/>
  <c r="B81" i="13"/>
  <c r="A40" i="15"/>
  <c r="A39" i="15"/>
  <c r="F39" i="15" s="1"/>
  <c r="A38" i="15"/>
  <c r="A37" i="15"/>
  <c r="A36" i="15"/>
  <c r="A35" i="15"/>
  <c r="A34" i="15"/>
  <c r="A33" i="15"/>
  <c r="G33" i="15" s="1"/>
  <c r="A32" i="15"/>
  <c r="A31" i="15"/>
  <c r="A30" i="15"/>
  <c r="F30" i="15" s="1"/>
  <c r="A29" i="15"/>
  <c r="F29" i="15" s="1"/>
  <c r="H29" i="15" s="1"/>
  <c r="H67" i="2" s="1"/>
  <c r="A28" i="15"/>
  <c r="A27" i="15"/>
  <c r="A26" i="15"/>
  <c r="F26" i="15" s="1"/>
  <c r="A25" i="15"/>
  <c r="F25" i="15" s="1"/>
  <c r="A24" i="15"/>
  <c r="A23" i="15"/>
  <c r="A22" i="15"/>
  <c r="A21" i="15"/>
  <c r="G21" i="15"/>
  <c r="A20" i="15"/>
  <c r="G20" i="15" s="1"/>
  <c r="A19" i="15"/>
  <c r="F19" i="15" s="1"/>
  <c r="A18" i="15"/>
  <c r="A17" i="15"/>
  <c r="A16" i="15"/>
  <c r="G16" i="15"/>
  <c r="A15" i="15"/>
  <c r="A14" i="15"/>
  <c r="A13" i="15"/>
  <c r="G13" i="15"/>
  <c r="A12" i="15"/>
  <c r="A11" i="15"/>
  <c r="F11" i="15" s="1"/>
  <c r="A10" i="15"/>
  <c r="I3" i="15"/>
  <c r="A52" i="14"/>
  <c r="A51" i="14"/>
  <c r="A50" i="14"/>
  <c r="A49" i="14"/>
  <c r="F49" i="14" s="1"/>
  <c r="H49" i="14" s="1"/>
  <c r="A48" i="14"/>
  <c r="A47" i="14"/>
  <c r="A46" i="14"/>
  <c r="G46" i="14"/>
  <c r="A42" i="14"/>
  <c r="A41" i="14"/>
  <c r="F41" i="14" s="1"/>
  <c r="A40" i="14"/>
  <c r="F40" i="14" s="1"/>
  <c r="A39" i="14"/>
  <c r="F39" i="14" s="1"/>
  <c r="A38" i="14"/>
  <c r="F38" i="14" s="1"/>
  <c r="A37" i="14"/>
  <c r="A36" i="14"/>
  <c r="F36" i="14" s="1"/>
  <c r="A35" i="14"/>
  <c r="B20" i="14"/>
  <c r="A19" i="14"/>
  <c r="F19" i="14" s="1"/>
  <c r="A18" i="14"/>
  <c r="A17" i="14"/>
  <c r="F17" i="14" s="1"/>
  <c r="A16" i="14"/>
  <c r="F16" i="14"/>
  <c r="A15" i="14"/>
  <c r="A14" i="14"/>
  <c r="A13" i="14"/>
  <c r="F13" i="14" s="1"/>
  <c r="A12" i="14"/>
  <c r="A11" i="14"/>
  <c r="A10" i="14"/>
  <c r="F10" i="14" s="1"/>
  <c r="B9" i="14"/>
  <c r="I3" i="14"/>
  <c r="D71" i="2"/>
  <c r="D41" i="2"/>
  <c r="D40" i="2"/>
  <c r="D39" i="2"/>
  <c r="D38" i="2"/>
  <c r="D37" i="2"/>
  <c r="D36" i="2"/>
  <c r="D35" i="2"/>
  <c r="D34" i="2"/>
  <c r="D15" i="2"/>
  <c r="A78" i="13"/>
  <c r="G78" i="13" s="1"/>
  <c r="A77" i="13"/>
  <c r="G77" i="13" s="1"/>
  <c r="A76" i="13"/>
  <c r="A75" i="13"/>
  <c r="H75" i="13" s="1"/>
  <c r="A74" i="13"/>
  <c r="G74" i="13"/>
  <c r="A73" i="13"/>
  <c r="A72" i="13"/>
  <c r="A71" i="13"/>
  <c r="G71" i="13" s="1"/>
  <c r="A70" i="13"/>
  <c r="H70" i="13" s="1"/>
  <c r="A69" i="13"/>
  <c r="A68" i="13"/>
  <c r="G68" i="13" s="1"/>
  <c r="A67" i="13"/>
  <c r="A66" i="13"/>
  <c r="A65" i="13"/>
  <c r="G65" i="13" s="1"/>
  <c r="A64" i="13"/>
  <c r="A63" i="13"/>
  <c r="G63" i="13" s="1"/>
  <c r="A62" i="13"/>
  <c r="A61" i="13"/>
  <c r="A60" i="13"/>
  <c r="G60" i="13" s="1"/>
  <c r="A59" i="13"/>
  <c r="A58" i="13"/>
  <c r="A57" i="13"/>
  <c r="G57" i="13" s="1"/>
  <c r="A56" i="13"/>
  <c r="A55" i="13"/>
  <c r="H55" i="13" s="1"/>
  <c r="A53" i="13"/>
  <c r="G53" i="13" s="1"/>
  <c r="I53" i="13" s="1"/>
  <c r="G53" i="2" s="1"/>
  <c r="A52" i="13"/>
  <c r="H52" i="13" s="1"/>
  <c r="A51" i="13"/>
  <c r="A50" i="13"/>
  <c r="A49" i="13"/>
  <c r="A48" i="13"/>
  <c r="H48" i="13" s="1"/>
  <c r="A41" i="13"/>
  <c r="G41" i="13" s="1"/>
  <c r="A40" i="13"/>
  <c r="A39" i="13"/>
  <c r="G39" i="13" s="1"/>
  <c r="A38" i="13"/>
  <c r="A37" i="13"/>
  <c r="A36" i="13"/>
  <c r="G36" i="13" s="1"/>
  <c r="A35" i="13"/>
  <c r="A34" i="13"/>
  <c r="H34" i="13" s="1"/>
  <c r="A30" i="13"/>
  <c r="A29" i="13"/>
  <c r="H29" i="13" s="1"/>
  <c r="A28" i="13"/>
  <c r="A27" i="13"/>
  <c r="A26" i="13"/>
  <c r="A25" i="13"/>
  <c r="A24" i="13"/>
  <c r="G24" i="13" s="1"/>
  <c r="A23" i="13"/>
  <c r="B20" i="13"/>
  <c r="A19" i="13"/>
  <c r="G19" i="13" s="1"/>
  <c r="A18" i="13"/>
  <c r="A17" i="13"/>
  <c r="A16" i="13"/>
  <c r="A15" i="13"/>
  <c r="A14" i="13"/>
  <c r="A13" i="13"/>
  <c r="H13" i="13" s="1"/>
  <c r="A12" i="13"/>
  <c r="A11" i="13"/>
  <c r="G11" i="13" s="1"/>
  <c r="A10" i="13"/>
  <c r="B9" i="13"/>
  <c r="H3" i="13"/>
  <c r="A11" i="12"/>
  <c r="A12" i="12"/>
  <c r="A13" i="12"/>
  <c r="G13" i="12" s="1"/>
  <c r="A14" i="12"/>
  <c r="G14" i="12" s="1"/>
  <c r="A15" i="12"/>
  <c r="A16" i="12"/>
  <c r="G16" i="12" s="1"/>
  <c r="A17" i="12"/>
  <c r="A18" i="12"/>
  <c r="G18" i="12" s="1"/>
  <c r="A19" i="12"/>
  <c r="A23" i="12"/>
  <c r="A24" i="12"/>
  <c r="H24" i="12" s="1"/>
  <c r="A25" i="12"/>
  <c r="A26" i="12"/>
  <c r="G26" i="12" s="1"/>
  <c r="A27" i="12"/>
  <c r="G27" i="12" s="1"/>
  <c r="A28" i="12"/>
  <c r="A29" i="12"/>
  <c r="A30" i="12"/>
  <c r="G30" i="12" s="1"/>
  <c r="A34" i="12"/>
  <c r="A35" i="12"/>
  <c r="H35" i="12" s="1"/>
  <c r="A36" i="12"/>
  <c r="G36" i="12"/>
  <c r="A37" i="12"/>
  <c r="A38" i="12"/>
  <c r="G38" i="12" s="1"/>
  <c r="A39" i="12"/>
  <c r="H39" i="12" s="1"/>
  <c r="A40" i="12"/>
  <c r="A41" i="12"/>
  <c r="G41" i="12" s="1"/>
  <c r="A48" i="12"/>
  <c r="A49" i="12"/>
  <c r="G49" i="12" s="1"/>
  <c r="H49" i="12"/>
  <c r="A50" i="12"/>
  <c r="A51" i="12"/>
  <c r="G51" i="12" s="1"/>
  <c r="A52" i="12"/>
  <c r="A53" i="12"/>
  <c r="H53" i="12" s="1"/>
  <c r="A55" i="12"/>
  <c r="A56" i="12"/>
  <c r="A57" i="12"/>
  <c r="A58" i="12"/>
  <c r="G58" i="12" s="1"/>
  <c r="I58" i="12" s="1"/>
  <c r="F58" i="2" s="1"/>
  <c r="A59" i="12"/>
  <c r="A60" i="12"/>
  <c r="G60" i="12" s="1"/>
  <c r="A61" i="12"/>
  <c r="A62" i="12"/>
  <c r="A63" i="12"/>
  <c r="A64" i="12"/>
  <c r="H64" i="12" s="1"/>
  <c r="A65" i="12"/>
  <c r="H65" i="12" s="1"/>
  <c r="A66" i="12"/>
  <c r="A67" i="12"/>
  <c r="A68" i="12"/>
  <c r="G68" i="12" s="1"/>
  <c r="A69" i="12"/>
  <c r="A70" i="12"/>
  <c r="H70" i="12" s="1"/>
  <c r="A71" i="12"/>
  <c r="A72" i="12"/>
  <c r="H72" i="12" s="1"/>
  <c r="A73" i="12"/>
  <c r="A74" i="12"/>
  <c r="G74" i="12" s="1"/>
  <c r="A75" i="12"/>
  <c r="G75" i="12" s="1"/>
  <c r="A76" i="12"/>
  <c r="G76" i="12" s="1"/>
  <c r="A77" i="12"/>
  <c r="H77" i="12"/>
  <c r="A78" i="12"/>
  <c r="A10" i="12"/>
  <c r="H3" i="12"/>
  <c r="G3" i="2"/>
  <c r="D68" i="2"/>
  <c r="D74" i="2"/>
  <c r="D62" i="2"/>
  <c r="D50" i="2"/>
  <c r="D61" i="2"/>
  <c r="D52" i="2"/>
  <c r="D58" i="2"/>
  <c r="D73" i="2"/>
  <c r="J43" i="9"/>
  <c r="J44" i="9"/>
  <c r="J46" i="9"/>
  <c r="J48" i="9"/>
  <c r="J41" i="9"/>
  <c r="J42" i="9"/>
  <c r="J45" i="9"/>
  <c r="J38" i="9"/>
  <c r="J39" i="9"/>
  <c r="J47" i="9"/>
  <c r="J40" i="9"/>
  <c r="J49" i="9"/>
  <c r="J24" i="9"/>
  <c r="J25" i="9"/>
  <c r="D63" i="2"/>
  <c r="D54" i="2"/>
  <c r="D12" i="2"/>
  <c r="D14" i="2"/>
  <c r="D17" i="2"/>
  <c r="C4" i="12"/>
  <c r="D48" i="2"/>
  <c r="D23" i="2"/>
  <c r="D26" i="2"/>
  <c r="D13" i="2"/>
  <c r="C4" i="9"/>
  <c r="E26" i="14"/>
  <c r="J8" i="14" s="1"/>
  <c r="J11" i="14" s="1"/>
  <c r="F11" i="13" s="1"/>
  <c r="C4" i="15"/>
  <c r="C4" i="11"/>
  <c r="C4" i="14"/>
  <c r="C4" i="8"/>
  <c r="C4" i="7"/>
  <c r="D69" i="2"/>
  <c r="D67" i="2"/>
  <c r="D24" i="2"/>
  <c r="D64" i="2"/>
  <c r="D59" i="2"/>
  <c r="D56" i="2"/>
  <c r="D72" i="2"/>
  <c r="H41" i="7"/>
  <c r="D70" i="2"/>
  <c r="D65" i="2"/>
  <c r="D60" i="2"/>
  <c r="D57" i="2"/>
  <c r="D55" i="2"/>
  <c r="D53" i="2"/>
  <c r="D51" i="2"/>
  <c r="D49" i="2"/>
  <c r="D25" i="2"/>
  <c r="C3" i="7"/>
  <c r="C3" i="8"/>
  <c r="C3" i="9"/>
  <c r="C3" i="12"/>
  <c r="C3" i="11"/>
  <c r="C3" i="13"/>
  <c r="C3" i="15"/>
  <c r="C3" i="14"/>
  <c r="I33" i="14"/>
  <c r="I40" i="14" s="1"/>
  <c r="F28" i="12" s="1"/>
  <c r="I28" i="12" s="1"/>
  <c r="F28" i="2" s="1"/>
  <c r="G70" i="13"/>
  <c r="I70" i="13" s="1"/>
  <c r="G70" i="2" s="1"/>
  <c r="G23" i="12"/>
  <c r="G37" i="13"/>
  <c r="G55" i="12"/>
  <c r="F17" i="15"/>
  <c r="G64" i="12"/>
  <c r="F14" i="14"/>
  <c r="G49" i="13"/>
  <c r="F20" i="15"/>
  <c r="G28" i="12"/>
  <c r="G61" i="13"/>
  <c r="G19" i="12"/>
  <c r="F36" i="15"/>
  <c r="G76" i="13"/>
  <c r="F15" i="15"/>
  <c r="H15" i="15" s="1"/>
  <c r="F31" i="15"/>
  <c r="G38" i="13"/>
  <c r="G73" i="12"/>
  <c r="G50" i="12"/>
  <c r="F47" i="14"/>
  <c r="F51" i="14"/>
  <c r="G65" i="12"/>
  <c r="I65" i="12"/>
  <c r="F65" i="2" s="1"/>
  <c r="G29" i="12"/>
  <c r="G25" i="13"/>
  <c r="G59" i="13"/>
  <c r="F27" i="15"/>
  <c r="G54" i="12"/>
  <c r="D11" i="2"/>
  <c r="G69" i="12"/>
  <c r="G61" i="12"/>
  <c r="F24" i="15"/>
  <c r="G72" i="12"/>
  <c r="I72" i="12" s="1"/>
  <c r="F72" i="2" s="1"/>
  <c r="G15" i="12"/>
  <c r="G27" i="13"/>
  <c r="G10" i="12"/>
  <c r="G39" i="12"/>
  <c r="G12" i="12"/>
  <c r="G17" i="13"/>
  <c r="G51" i="13"/>
  <c r="G56" i="13"/>
  <c r="I56" i="13" s="1"/>
  <c r="G56" i="2" s="1"/>
  <c r="G64" i="13"/>
  <c r="G10" i="13"/>
  <c r="G12" i="13"/>
  <c r="F52" i="14"/>
  <c r="F12" i="15"/>
  <c r="F22" i="15"/>
  <c r="F35" i="15"/>
  <c r="D75" i="2"/>
  <c r="F48" i="14"/>
  <c r="G55" i="13"/>
  <c r="I55" i="13" s="1"/>
  <c r="G28" i="13"/>
  <c r="G72" i="13"/>
  <c r="G58" i="13"/>
  <c r="F50" i="14"/>
  <c r="H50" i="14" s="1"/>
  <c r="F46" i="14"/>
  <c r="G40" i="12"/>
  <c r="F34" i="15"/>
  <c r="F35" i="14"/>
  <c r="G35" i="13"/>
  <c r="F11" i="14"/>
  <c r="F14" i="15"/>
  <c r="G34" i="12"/>
  <c r="G37" i="12"/>
  <c r="G54" i="13"/>
  <c r="G59" i="12"/>
  <c r="G62" i="13"/>
  <c r="G50" i="13"/>
  <c r="I50" i="13" s="1"/>
  <c r="G50" i="2" s="1"/>
  <c r="F28" i="15"/>
  <c r="G62" i="12"/>
  <c r="G16" i="13"/>
  <c r="F40" i="15"/>
  <c r="D10" i="2"/>
  <c r="M26" i="14"/>
  <c r="G26" i="13"/>
  <c r="F42" i="14"/>
  <c r="H42" i="14"/>
  <c r="I42" i="14" s="1"/>
  <c r="F30" i="12" s="1"/>
  <c r="I30" i="12" s="1"/>
  <c r="F30" i="2" s="1"/>
  <c r="G70" i="12"/>
  <c r="F18" i="14"/>
  <c r="L41" i="7"/>
  <c r="F18" i="15"/>
  <c r="F32" i="15"/>
  <c r="G67" i="12"/>
  <c r="G18" i="13"/>
  <c r="F15" i="14"/>
  <c r="G69" i="13"/>
  <c r="G17" i="9"/>
  <c r="E33" i="11" s="1"/>
  <c r="E25" i="14"/>
  <c r="I8" i="14" s="1"/>
  <c r="I11" i="14" s="1"/>
  <c r="F11" i="12" s="1"/>
  <c r="I11" i="12" s="1"/>
  <c r="F11" i="2" s="1"/>
  <c r="J23" i="9"/>
  <c r="J12" i="9"/>
  <c r="J13" i="9"/>
  <c r="F17" i="9"/>
  <c r="D33" i="11" s="1"/>
  <c r="I17" i="9"/>
  <c r="G33" i="11"/>
  <c r="J15" i="9"/>
  <c r="H17" i="9"/>
  <c r="F33" i="11" s="1"/>
  <c r="H50" i="9"/>
  <c r="J22" i="9"/>
  <c r="J16" i="9"/>
  <c r="I50" i="9"/>
  <c r="J14" i="9"/>
  <c r="E29" i="8"/>
  <c r="E20" i="12"/>
  <c r="B40" i="2"/>
  <c r="E20" i="13"/>
  <c r="E20" i="14"/>
  <c r="B39" i="2"/>
  <c r="E42" i="12"/>
  <c r="D18" i="2"/>
  <c r="D19" i="2"/>
  <c r="B41" i="2"/>
  <c r="E42" i="13"/>
  <c r="E54" i="14"/>
  <c r="E79" i="12"/>
  <c r="D77" i="2"/>
  <c r="D76" i="2"/>
  <c r="B30" i="2"/>
  <c r="B27" i="2"/>
  <c r="E79" i="13"/>
  <c r="D78" i="2"/>
  <c r="B29" i="2"/>
  <c r="E41" i="15"/>
  <c r="B28" i="2"/>
  <c r="D29" i="2"/>
  <c r="E43" i="14"/>
  <c r="E31" i="12"/>
  <c r="D30" i="2"/>
  <c r="E31" i="13"/>
  <c r="E43" i="13" s="1"/>
  <c r="E45" i="13" s="1"/>
  <c r="E81" i="13" s="1"/>
  <c r="D28" i="2"/>
  <c r="D27" i="2"/>
  <c r="G48" i="14"/>
  <c r="G17" i="15"/>
  <c r="G32" i="15"/>
  <c r="H35" i="13"/>
  <c r="H69" i="13"/>
  <c r="H28" i="13"/>
  <c r="G17" i="14"/>
  <c r="H59" i="12"/>
  <c r="H29" i="12"/>
  <c r="G36" i="15"/>
  <c r="H36" i="15"/>
  <c r="H74" i="2" s="1"/>
  <c r="H15" i="12"/>
  <c r="H57" i="13"/>
  <c r="H25" i="13"/>
  <c r="G11" i="15"/>
  <c r="G40" i="14"/>
  <c r="H40" i="14" s="1"/>
  <c r="H12" i="13"/>
  <c r="H23" i="12"/>
  <c r="G18" i="15"/>
  <c r="H38" i="13"/>
  <c r="H64" i="13"/>
  <c r="H37" i="13"/>
  <c r="G35" i="14"/>
  <c r="H75" i="12"/>
  <c r="H26" i="13"/>
  <c r="H37" i="12"/>
  <c r="H78" i="13"/>
  <c r="I78" i="13" s="1"/>
  <c r="G78" i="2" s="1"/>
  <c r="G42" i="14"/>
  <c r="G51" i="14"/>
  <c r="H51" i="14" s="1"/>
  <c r="G41" i="14"/>
  <c r="H41" i="14" s="1"/>
  <c r="H17" i="13"/>
  <c r="H40" i="12"/>
  <c r="H69" i="12"/>
  <c r="I69" i="12"/>
  <c r="F69" i="2" s="1"/>
  <c r="H61" i="12"/>
  <c r="I61" i="12" s="1"/>
  <c r="F61" i="2" s="1"/>
  <c r="H36" i="12"/>
  <c r="H71" i="13"/>
  <c r="G22" i="15"/>
  <c r="H22" i="15" s="1"/>
  <c r="H60" i="2" s="1"/>
  <c r="H26" i="12"/>
  <c r="H76" i="12"/>
  <c r="H67" i="12"/>
  <c r="H28" i="12"/>
  <c r="H16" i="13"/>
  <c r="G40" i="15"/>
  <c r="H40" i="15" s="1"/>
  <c r="H18" i="13"/>
  <c r="H54" i="13"/>
  <c r="G18" i="14"/>
  <c r="H34" i="12"/>
  <c r="H52" i="12"/>
  <c r="H58" i="13"/>
  <c r="G14" i="15"/>
  <c r="H14" i="15"/>
  <c r="H52" i="2" s="1"/>
  <c r="H76" i="13"/>
  <c r="H49" i="13"/>
  <c r="I49" i="13" s="1"/>
  <c r="G49" i="2" s="1"/>
  <c r="G28" i="15"/>
  <c r="H28" i="15" s="1"/>
  <c r="H66" i="2" s="1"/>
  <c r="H51" i="13"/>
  <c r="I51" i="13" s="1"/>
  <c r="G51" i="2" s="1"/>
  <c r="H56" i="13"/>
  <c r="H53" i="13"/>
  <c r="H30" i="12"/>
  <c r="H62" i="12"/>
  <c r="H12" i="12"/>
  <c r="H10" i="12"/>
  <c r="G50" i="14"/>
  <c r="H38" i="12"/>
  <c r="G15" i="15"/>
  <c r="H27" i="13"/>
  <c r="H55" i="12"/>
  <c r="I55" i="12"/>
  <c r="F55" i="2" s="1"/>
  <c r="G52" i="14"/>
  <c r="H52" i="14"/>
  <c r="G31" i="15"/>
  <c r="H31" i="15"/>
  <c r="H69" i="2"/>
  <c r="H51" i="12"/>
  <c r="G36" i="14"/>
  <c r="H36" i="14"/>
  <c r="G11" i="14"/>
  <c r="H11" i="14" s="1"/>
  <c r="H16" i="12"/>
  <c r="H50" i="12"/>
  <c r="H54" i="12"/>
  <c r="H41" i="13"/>
  <c r="H50" i="13"/>
  <c r="G34" i="15"/>
  <c r="H74" i="13"/>
  <c r="I74" i="13" s="1"/>
  <c r="H10" i="13"/>
  <c r="G14" i="14"/>
  <c r="H27" i="12"/>
  <c r="G27" i="15"/>
  <c r="H18" i="12"/>
  <c r="H73" i="12"/>
  <c r="I73" i="12" s="1"/>
  <c r="F73" i="2" s="1"/>
  <c r="G19" i="15"/>
  <c r="H19" i="15" s="1"/>
  <c r="H72" i="13"/>
  <c r="I72" i="13"/>
  <c r="G72" i="2" s="1"/>
  <c r="H63" i="13"/>
  <c r="G19" i="14"/>
  <c r="H77" i="13"/>
  <c r="I77" i="13" s="1"/>
  <c r="G77" i="2" s="1"/>
  <c r="H62" i="13"/>
  <c r="I62" i="13" s="1"/>
  <c r="G62" i="2" s="1"/>
  <c r="G39" i="14"/>
  <c r="G47" i="14"/>
  <c r="H47" i="14" s="1"/>
  <c r="J47" i="14" s="1"/>
  <c r="F35" i="13" s="1"/>
  <c r="I35" i="13" s="1"/>
  <c r="G35" i="2" s="1"/>
  <c r="H61" i="13"/>
  <c r="I61" i="13" s="1"/>
  <c r="G61" i="2" s="1"/>
  <c r="G12" i="15"/>
  <c r="H12" i="15"/>
  <c r="H50" i="2" s="1"/>
  <c r="H58" i="12"/>
  <c r="H36" i="13"/>
  <c r="H59" i="13"/>
  <c r="G15" i="14"/>
  <c r="G30" i="15"/>
  <c r="G13" i="14"/>
  <c r="H19" i="12"/>
  <c r="G35" i="15"/>
  <c r="H35" i="15" s="1"/>
  <c r="H73" i="2" s="1"/>
  <c r="G24" i="15"/>
  <c r="G8" i="11"/>
  <c r="G10" i="11" s="1"/>
  <c r="G38" i="14"/>
  <c r="I54" i="12"/>
  <c r="F54" i="2" s="1"/>
  <c r="G29" i="15"/>
  <c r="I69" i="13"/>
  <c r="G69" i="2" s="1"/>
  <c r="G48" i="13"/>
  <c r="I48" i="13" s="1"/>
  <c r="G48" i="2" s="1"/>
  <c r="F13" i="15"/>
  <c r="H13" i="15" s="1"/>
  <c r="H51" i="2" s="1"/>
  <c r="H13" i="12"/>
  <c r="G49" i="14"/>
  <c r="G54" i="14" s="1"/>
  <c r="H74" i="12"/>
  <c r="H65" i="13"/>
  <c r="G13" i="13"/>
  <c r="G16" i="14"/>
  <c r="H16" i="14" s="1"/>
  <c r="F21" i="15"/>
  <c r="H21" i="15" s="1"/>
  <c r="F53" i="14"/>
  <c r="H53" i="14" s="1"/>
  <c r="G34" i="13"/>
  <c r="I76" i="13"/>
  <c r="G76" i="2" s="1"/>
  <c r="I67" i="12"/>
  <c r="F67" i="2" s="1"/>
  <c r="E62" i="14"/>
  <c r="E55" i="14"/>
  <c r="H13" i="14"/>
  <c r="G55" i="2"/>
  <c r="H78" i="2"/>
  <c r="H30" i="13"/>
  <c r="G30" i="13"/>
  <c r="G40" i="13"/>
  <c r="H40" i="13"/>
  <c r="G77" i="12"/>
  <c r="I77" i="12" s="1"/>
  <c r="F77" i="2" s="1"/>
  <c r="H14" i="13"/>
  <c r="G14" i="13"/>
  <c r="I70" i="12"/>
  <c r="F70" i="2" s="1"/>
  <c r="H11" i="12"/>
  <c r="G11" i="12"/>
  <c r="H15" i="13"/>
  <c r="G15" i="13"/>
  <c r="H35" i="14"/>
  <c r="G73" i="13"/>
  <c r="H73" i="13"/>
  <c r="G37" i="14"/>
  <c r="F37" i="14"/>
  <c r="H17" i="12"/>
  <c r="G17" i="12"/>
  <c r="H66" i="13"/>
  <c r="G66" i="13"/>
  <c r="I66" i="13" s="1"/>
  <c r="G66" i="2" s="1"/>
  <c r="G74" i="2"/>
  <c r="H46" i="14"/>
  <c r="I46" i="14" s="1"/>
  <c r="G57" i="12"/>
  <c r="I57" i="12" s="1"/>
  <c r="F57" i="2" s="1"/>
  <c r="H57" i="12"/>
  <c r="G67" i="13"/>
  <c r="H67" i="13"/>
  <c r="H59" i="2"/>
  <c r="G37" i="15"/>
  <c r="H37" i="15" s="1"/>
  <c r="F37" i="15"/>
  <c r="F16" i="15"/>
  <c r="H16" i="15" s="1"/>
  <c r="H54" i="2" s="1"/>
  <c r="H56" i="12"/>
  <c r="G56" i="12"/>
  <c r="I56" i="12" s="1"/>
  <c r="F56" i="2" s="1"/>
  <c r="G25" i="12"/>
  <c r="H25" i="12"/>
  <c r="H60" i="13"/>
  <c r="I59" i="13"/>
  <c r="G59" i="2"/>
  <c r="G71" i="12"/>
  <c r="H71" i="12"/>
  <c r="I71" i="12" s="1"/>
  <c r="F71" i="2" s="1"/>
  <c r="G63" i="12"/>
  <c r="I63" i="12" s="1"/>
  <c r="F63" i="2" s="1"/>
  <c r="H63" i="12"/>
  <c r="F23" i="15"/>
  <c r="G23" i="15"/>
  <c r="H10" i="15" l="1"/>
  <c r="H48" i="2" s="1"/>
  <c r="J50" i="9"/>
  <c r="F43" i="14"/>
  <c r="H39" i="14"/>
  <c r="J16" i="14"/>
  <c r="F16" i="13" s="1"/>
  <c r="I16" i="13" s="1"/>
  <c r="G16" i="2" s="1"/>
  <c r="I16" i="14"/>
  <c r="F16" i="12" s="1"/>
  <c r="I16" i="12" s="1"/>
  <c r="F16" i="2" s="1"/>
  <c r="E16" i="2" s="1"/>
  <c r="E55" i="2"/>
  <c r="G20" i="13"/>
  <c r="J36" i="14"/>
  <c r="F24" i="13" s="1"/>
  <c r="I24" i="13" s="1"/>
  <c r="G24" i="2" s="1"/>
  <c r="E24" i="2" s="1"/>
  <c r="J35" i="14"/>
  <c r="J42" i="14"/>
  <c r="F30" i="13" s="1"/>
  <c r="I30" i="13" s="1"/>
  <c r="G30" i="2" s="1"/>
  <c r="J52" i="14"/>
  <c r="F40" i="13" s="1"/>
  <c r="I67" i="13"/>
  <c r="G67" i="2" s="1"/>
  <c r="I35" i="14"/>
  <c r="F23" i="12" s="1"/>
  <c r="I47" i="14"/>
  <c r="F35" i="12" s="1"/>
  <c r="H68" i="13"/>
  <c r="I68" i="13" s="1"/>
  <c r="G68" i="2" s="1"/>
  <c r="H18" i="15"/>
  <c r="H56" i="2" s="1"/>
  <c r="E56" i="2" s="1"/>
  <c r="I62" i="12"/>
  <c r="F62" i="2" s="1"/>
  <c r="I58" i="13"/>
  <c r="G58" i="2" s="1"/>
  <c r="I64" i="13"/>
  <c r="G64" i="2" s="1"/>
  <c r="F33" i="15"/>
  <c r="H33" i="15" s="1"/>
  <c r="H71" i="2" s="1"/>
  <c r="I75" i="12"/>
  <c r="F75" i="2" s="1"/>
  <c r="H37" i="14"/>
  <c r="G35" i="12"/>
  <c r="G42" i="12" s="1"/>
  <c r="G29" i="13"/>
  <c r="H17" i="15"/>
  <c r="H55" i="2" s="1"/>
  <c r="H41" i="12"/>
  <c r="H60" i="12"/>
  <c r="I60" i="12" s="1"/>
  <c r="F60" i="2" s="1"/>
  <c r="H19" i="13"/>
  <c r="H11" i="13"/>
  <c r="I11" i="13" s="1"/>
  <c r="G11" i="2" s="1"/>
  <c r="E11" i="2" s="1"/>
  <c r="H18" i="14"/>
  <c r="H27" i="15"/>
  <c r="H65" i="2" s="1"/>
  <c r="I63" i="13"/>
  <c r="G63" i="2" s="1"/>
  <c r="I71" i="13"/>
  <c r="G71" i="2" s="1"/>
  <c r="H14" i="14"/>
  <c r="J14" i="14" s="1"/>
  <c r="F14" i="13" s="1"/>
  <c r="I14" i="13" s="1"/>
  <c r="G14" i="2" s="1"/>
  <c r="I52" i="14"/>
  <c r="F40" i="12" s="1"/>
  <c r="I40" i="12" s="1"/>
  <c r="F40" i="2" s="1"/>
  <c r="E40" i="2" s="1"/>
  <c r="J13" i="14"/>
  <c r="F13" i="13" s="1"/>
  <c r="I13" i="13" s="1"/>
  <c r="G13" i="2" s="1"/>
  <c r="E71" i="2"/>
  <c r="I13" i="14"/>
  <c r="F13" i="12" s="1"/>
  <c r="I13" i="12" s="1"/>
  <c r="F13" i="2" s="1"/>
  <c r="E13" i="2" s="1"/>
  <c r="I41" i="14"/>
  <c r="F29" i="12" s="1"/>
  <c r="I29" i="12" s="1"/>
  <c r="F29" i="2" s="1"/>
  <c r="G53" i="12"/>
  <c r="I53" i="12" s="1"/>
  <c r="F53" i="2" s="1"/>
  <c r="G24" i="12"/>
  <c r="G31" i="12" s="1"/>
  <c r="G43" i="12" s="1"/>
  <c r="I36" i="14"/>
  <c r="F24" i="12" s="1"/>
  <c r="I24" i="12" s="1"/>
  <c r="F24" i="2" s="1"/>
  <c r="J41" i="14"/>
  <c r="F29" i="13" s="1"/>
  <c r="I29" i="13" s="1"/>
  <c r="G29" i="2" s="1"/>
  <c r="J40" i="14"/>
  <c r="F28" i="13" s="1"/>
  <c r="I28" i="13" s="1"/>
  <c r="G28" i="2" s="1"/>
  <c r="E28" i="2" s="1"/>
  <c r="H32" i="15"/>
  <c r="H70" i="2" s="1"/>
  <c r="E70" i="2" s="1"/>
  <c r="E43" i="12"/>
  <c r="E45" i="12" s="1"/>
  <c r="E81" i="12" s="1"/>
  <c r="J17" i="9"/>
  <c r="H15" i="14"/>
  <c r="G75" i="13"/>
  <c r="I75" i="13" s="1"/>
  <c r="G75" i="2" s="1"/>
  <c r="I50" i="12"/>
  <c r="F50" i="2" s="1"/>
  <c r="E50" i="2" s="1"/>
  <c r="I76" i="12"/>
  <c r="F76" i="2" s="1"/>
  <c r="H17" i="14"/>
  <c r="I73" i="13"/>
  <c r="G73" i="2" s="1"/>
  <c r="I51" i="14"/>
  <c r="F39" i="12" s="1"/>
  <c r="I39" i="12" s="1"/>
  <c r="F39" i="2" s="1"/>
  <c r="E27" i="14"/>
  <c r="J51" i="14"/>
  <c r="F39" i="13" s="1"/>
  <c r="I59" i="12"/>
  <c r="F59" i="2" s="1"/>
  <c r="E59" i="2" s="1"/>
  <c r="H34" i="15"/>
  <c r="H72" i="2" s="1"/>
  <c r="E72" i="2" s="1"/>
  <c r="I49" i="12"/>
  <c r="F49" i="2" s="1"/>
  <c r="I54" i="13"/>
  <c r="G54" i="2" s="1"/>
  <c r="E54" i="2" s="1"/>
  <c r="H48" i="14"/>
  <c r="G52" i="13"/>
  <c r="I52" i="13" s="1"/>
  <c r="G52" i="2" s="1"/>
  <c r="G79" i="2" s="1"/>
  <c r="H24" i="15"/>
  <c r="H62" i="2" s="1"/>
  <c r="E62" i="2" s="1"/>
  <c r="G26" i="15"/>
  <c r="H68" i="12"/>
  <c r="I68" i="12" s="1"/>
  <c r="F68" i="2" s="1"/>
  <c r="H39" i="13"/>
  <c r="H42" i="13" s="1"/>
  <c r="H23" i="15"/>
  <c r="H61" i="2" s="1"/>
  <c r="F54" i="14"/>
  <c r="G10" i="14"/>
  <c r="H10" i="14" s="1"/>
  <c r="H14" i="12"/>
  <c r="H20" i="12" s="1"/>
  <c r="H33" i="11"/>
  <c r="D32" i="11"/>
  <c r="E32" i="11"/>
  <c r="E34" i="11" s="1"/>
  <c r="G32" i="11"/>
  <c r="G34" i="11" s="1"/>
  <c r="G35" i="11" s="1"/>
  <c r="G36" i="11" s="1"/>
  <c r="F34" i="12"/>
  <c r="G48" i="12"/>
  <c r="H48" i="12"/>
  <c r="H42" i="12"/>
  <c r="I35" i="12"/>
  <c r="F35" i="2" s="1"/>
  <c r="E35" i="2" s="1"/>
  <c r="I40" i="13"/>
  <c r="G40" i="2" s="1"/>
  <c r="E67" i="2"/>
  <c r="G43" i="14"/>
  <c r="G55" i="14" s="1"/>
  <c r="E73" i="2"/>
  <c r="E30" i="2"/>
  <c r="G20" i="12"/>
  <c r="J49" i="14"/>
  <c r="F37" i="13" s="1"/>
  <c r="I37" i="13" s="1"/>
  <c r="G37" i="2" s="1"/>
  <c r="I49" i="14"/>
  <c r="F37" i="12" s="1"/>
  <c r="I37" i="12" s="1"/>
  <c r="F37" i="2" s="1"/>
  <c r="H11" i="15"/>
  <c r="I53" i="14"/>
  <c r="F41" i="12" s="1"/>
  <c r="I41" i="12" s="1"/>
  <c r="F41" i="2" s="1"/>
  <c r="J53" i="14"/>
  <c r="F41" i="13" s="1"/>
  <c r="I41" i="13" s="1"/>
  <c r="G41" i="2" s="1"/>
  <c r="H57" i="2"/>
  <c r="J50" i="14"/>
  <c r="F38" i="13" s="1"/>
  <c r="I38" i="13" s="1"/>
  <c r="G38" i="2" s="1"/>
  <c r="I50" i="14"/>
  <c r="F38" i="12" s="1"/>
  <c r="I38" i="12" s="1"/>
  <c r="F38" i="2" s="1"/>
  <c r="H54" i="14"/>
  <c r="J46" i="14"/>
  <c r="H53" i="2"/>
  <c r="I60" i="13"/>
  <c r="G60" i="2" s="1"/>
  <c r="J37" i="14"/>
  <c r="F25" i="13" s="1"/>
  <c r="I25" i="13" s="1"/>
  <c r="G25" i="2" s="1"/>
  <c r="I37" i="14"/>
  <c r="F25" i="12" s="1"/>
  <c r="I25" i="12" s="1"/>
  <c r="F25" i="2" s="1"/>
  <c r="E25" i="2" s="1"/>
  <c r="I23" i="12"/>
  <c r="H75" i="2"/>
  <c r="F23" i="13"/>
  <c r="H79" i="13"/>
  <c r="H20" i="13"/>
  <c r="E61" i="2"/>
  <c r="H31" i="12"/>
  <c r="H38" i="14"/>
  <c r="F32" i="11"/>
  <c r="F34" i="11" s="1"/>
  <c r="G25" i="15"/>
  <c r="H25" i="15" s="1"/>
  <c r="I64" i="12"/>
  <c r="F64" i="2" s="1"/>
  <c r="I52" i="12"/>
  <c r="F52" i="2" s="1"/>
  <c r="H26" i="15"/>
  <c r="I74" i="12"/>
  <c r="F74" i="2" s="1"/>
  <c r="E74" i="2" s="1"/>
  <c r="G66" i="12"/>
  <c r="H66" i="12"/>
  <c r="I51" i="12"/>
  <c r="F51" i="2" s="1"/>
  <c r="E51" i="2" s="1"/>
  <c r="H23" i="13"/>
  <c r="G23" i="13"/>
  <c r="G31" i="13" s="1"/>
  <c r="G12" i="14"/>
  <c r="G20" i="14" s="1"/>
  <c r="F12" i="14"/>
  <c r="H19" i="14"/>
  <c r="E69" i="2"/>
  <c r="H78" i="12"/>
  <c r="G78" i="12"/>
  <c r="I78" i="12" s="1"/>
  <c r="F78" i="2" s="1"/>
  <c r="E78" i="2" s="1"/>
  <c r="I57" i="13"/>
  <c r="G57" i="2" s="1"/>
  <c r="E57" i="2" s="1"/>
  <c r="I14" i="14"/>
  <c r="F14" i="12" s="1"/>
  <c r="I14" i="12" s="1"/>
  <c r="F14" i="2" s="1"/>
  <c r="G42" i="13"/>
  <c r="H20" i="15"/>
  <c r="I65" i="13"/>
  <c r="G65" i="2" s="1"/>
  <c r="E65" i="2" s="1"/>
  <c r="H30" i="15"/>
  <c r="F38" i="15"/>
  <c r="H38" i="15" s="1"/>
  <c r="G38" i="15"/>
  <c r="G39" i="15"/>
  <c r="H39" i="15" s="1"/>
  <c r="H24" i="13"/>
  <c r="E53" i="2" l="1"/>
  <c r="J51" i="9"/>
  <c r="J10" i="14"/>
  <c r="I10" i="14"/>
  <c r="J48" i="14"/>
  <c r="F36" i="13" s="1"/>
  <c r="I36" i="13" s="1"/>
  <c r="G36" i="2" s="1"/>
  <c r="I48" i="14"/>
  <c r="F36" i="12" s="1"/>
  <c r="I36" i="12" s="1"/>
  <c r="F36" i="2" s="1"/>
  <c r="J18" i="14"/>
  <c r="F18" i="13" s="1"/>
  <c r="I18" i="13" s="1"/>
  <c r="G18" i="2" s="1"/>
  <c r="I18" i="14"/>
  <c r="F18" i="12" s="1"/>
  <c r="I18" i="12" s="1"/>
  <c r="F18" i="2" s="1"/>
  <c r="E18" i="2" s="1"/>
  <c r="E52" i="2"/>
  <c r="I54" i="14"/>
  <c r="J17" i="14"/>
  <c r="F17" i="13" s="1"/>
  <c r="I17" i="13" s="1"/>
  <c r="G17" i="2" s="1"/>
  <c r="I17" i="14"/>
  <c r="F17" i="12" s="1"/>
  <c r="I17" i="12" s="1"/>
  <c r="F17" i="2" s="1"/>
  <c r="E17" i="2" s="1"/>
  <c r="F55" i="14"/>
  <c r="G79" i="13"/>
  <c r="I39" i="14"/>
  <c r="F27" i="12" s="1"/>
  <c r="I27" i="12" s="1"/>
  <c r="F27" i="2" s="1"/>
  <c r="J39" i="14"/>
  <c r="F27" i="13" s="1"/>
  <c r="I27" i="13" s="1"/>
  <c r="G27" i="2" s="1"/>
  <c r="I66" i="12"/>
  <c r="F66" i="2" s="1"/>
  <c r="E66" i="2" s="1"/>
  <c r="H41" i="15"/>
  <c r="E60" i="2"/>
  <c r="I39" i="13"/>
  <c r="G39" i="2" s="1"/>
  <c r="E39" i="2" s="1"/>
  <c r="J15" i="14"/>
  <c r="F15" i="13" s="1"/>
  <c r="I15" i="13" s="1"/>
  <c r="G15" i="2" s="1"/>
  <c r="I15" i="14"/>
  <c r="F15" i="12" s="1"/>
  <c r="I15" i="12" s="1"/>
  <c r="F15" i="2" s="1"/>
  <c r="E15" i="2" s="1"/>
  <c r="E75" i="2"/>
  <c r="G45" i="12"/>
  <c r="E29" i="2"/>
  <c r="H32" i="11"/>
  <c r="H34" i="11" s="1"/>
  <c r="H35" i="11" s="1"/>
  <c r="H36" i="11" s="1"/>
  <c r="D34" i="11"/>
  <c r="J19" i="14"/>
  <c r="F19" i="13" s="1"/>
  <c r="I19" i="13" s="1"/>
  <c r="G19" i="2" s="1"/>
  <c r="I19" i="14"/>
  <c r="F19" i="12" s="1"/>
  <c r="I19" i="12" s="1"/>
  <c r="F19" i="2" s="1"/>
  <c r="H63" i="2"/>
  <c r="E63" i="2" s="1"/>
  <c r="F23" i="2"/>
  <c r="J54" i="14"/>
  <c r="F34" i="13"/>
  <c r="H77" i="2"/>
  <c r="E77" i="2" s="1"/>
  <c r="H12" i="14"/>
  <c r="F20" i="14"/>
  <c r="I38" i="14"/>
  <c r="J38" i="14"/>
  <c r="I23" i="13"/>
  <c r="H64" i="2"/>
  <c r="E64" i="2" s="1"/>
  <c r="H43" i="12"/>
  <c r="H45" i="12" s="1"/>
  <c r="F41" i="15"/>
  <c r="H79" i="12"/>
  <c r="E38" i="2"/>
  <c r="H49" i="2"/>
  <c r="E49" i="2" s="1"/>
  <c r="G79" i="12"/>
  <c r="I48" i="12"/>
  <c r="F42" i="12"/>
  <c r="I34" i="12"/>
  <c r="H76" i="2"/>
  <c r="E76" i="2" s="1"/>
  <c r="G43" i="13"/>
  <c r="G45" i="13" s="1"/>
  <c r="I79" i="13"/>
  <c r="H68" i="2"/>
  <c r="E68" i="2" s="1"/>
  <c r="H31" i="13"/>
  <c r="H43" i="13" s="1"/>
  <c r="G41" i="15"/>
  <c r="H45" i="13"/>
  <c r="H81" i="13" s="1"/>
  <c r="F10" i="13"/>
  <c r="F35" i="11"/>
  <c r="F36" i="11" s="1"/>
  <c r="F10" i="12"/>
  <c r="E41" i="2"/>
  <c r="H58" i="2"/>
  <c r="E58" i="2" s="1"/>
  <c r="E35" i="11"/>
  <c r="E36" i="11" s="1"/>
  <c r="H43" i="14"/>
  <c r="H55" i="14" s="1"/>
  <c r="E37" i="2"/>
  <c r="G81" i="12" l="1"/>
  <c r="E27" i="2"/>
  <c r="E19" i="2"/>
  <c r="E36" i="2"/>
  <c r="G81" i="13"/>
  <c r="A27" i="1"/>
  <c r="D35" i="11"/>
  <c r="D36" i="11" s="1"/>
  <c r="H79" i="2"/>
  <c r="H81" i="2" s="1"/>
  <c r="F26" i="13"/>
  <c r="J43" i="14"/>
  <c r="J55" i="14" s="1"/>
  <c r="I10" i="12"/>
  <c r="I79" i="12"/>
  <c r="F48" i="2"/>
  <c r="F26" i="12"/>
  <c r="I43" i="14"/>
  <c r="I55" i="14" s="1"/>
  <c r="E23" i="2"/>
  <c r="H81" i="12"/>
  <c r="J12" i="14"/>
  <c r="I12" i="14"/>
  <c r="H20" i="14"/>
  <c r="G23" i="2"/>
  <c r="I10" i="13"/>
  <c r="F34" i="2"/>
  <c r="I42" i="12"/>
  <c r="I34" i="13"/>
  <c r="F42" i="13"/>
  <c r="F12" i="13" l="1"/>
  <c r="J20" i="14"/>
  <c r="F10" i="2"/>
  <c r="F42" i="2"/>
  <c r="G10" i="2"/>
  <c r="I26" i="13"/>
  <c r="F31" i="13"/>
  <c r="F43" i="13" s="1"/>
  <c r="I26" i="12"/>
  <c r="F31" i="12"/>
  <c r="F43" i="12" s="1"/>
  <c r="F79" i="2"/>
  <c r="E48" i="2"/>
  <c r="E79" i="2" s="1"/>
  <c r="G34" i="2"/>
  <c r="G42" i="2" s="1"/>
  <c r="I42" i="13"/>
  <c r="F12" i="12"/>
  <c r="I20" i="14"/>
  <c r="F26" i="2" l="1"/>
  <c r="I31" i="12"/>
  <c r="I43" i="12" s="1"/>
  <c r="G26" i="2"/>
  <c r="G31" i="2" s="1"/>
  <c r="G43" i="2" s="1"/>
  <c r="I31" i="13"/>
  <c r="I43" i="13" s="1"/>
  <c r="I12" i="13"/>
  <c r="F20" i="13"/>
  <c r="F45" i="13" s="1"/>
  <c r="F81" i="13" s="1"/>
  <c r="E34" i="2"/>
  <c r="E42" i="2" s="1"/>
  <c r="I12" i="12"/>
  <c r="F20" i="12"/>
  <c r="F45" i="12" s="1"/>
  <c r="F81" i="12" s="1"/>
  <c r="E10" i="2"/>
  <c r="G12" i="2" l="1"/>
  <c r="G20" i="2" s="1"/>
  <c r="G45" i="2" s="1"/>
  <c r="G81" i="2" s="1"/>
  <c r="I20" i="13"/>
  <c r="I45" i="13" s="1"/>
  <c r="I81" i="13" s="1"/>
  <c r="F57" i="15" s="1"/>
  <c r="G57" i="15" s="1"/>
  <c r="J8" i="15" s="1"/>
  <c r="F12" i="2"/>
  <c r="I20" i="12"/>
  <c r="I45" i="12" s="1"/>
  <c r="I81" i="12" s="1"/>
  <c r="E26" i="2"/>
  <c r="E31" i="2" s="1"/>
  <c r="E43" i="2" s="1"/>
  <c r="F31" i="2"/>
  <c r="F43" i="2" s="1"/>
  <c r="J36" i="15" l="1"/>
  <c r="J14" i="15"/>
  <c r="J21" i="15"/>
  <c r="J17" i="15"/>
  <c r="J22" i="15"/>
  <c r="J18" i="15"/>
  <c r="J12" i="15"/>
  <c r="J31" i="15"/>
  <c r="J33" i="15"/>
  <c r="J16" i="15"/>
  <c r="J35" i="15"/>
  <c r="J23" i="15"/>
  <c r="J28" i="15"/>
  <c r="J27" i="15"/>
  <c r="J24" i="15"/>
  <c r="J29" i="15"/>
  <c r="J10" i="15"/>
  <c r="J40" i="15"/>
  <c r="J34" i="15"/>
  <c r="J19" i="15"/>
  <c r="J15" i="15"/>
  <c r="J37" i="15"/>
  <c r="J13" i="15"/>
  <c r="J32" i="15"/>
  <c r="J39" i="15"/>
  <c r="J26" i="15"/>
  <c r="J11" i="15"/>
  <c r="J38" i="15"/>
  <c r="J25" i="15"/>
  <c r="J30" i="15"/>
  <c r="J20" i="15"/>
  <c r="E12" i="2"/>
  <c r="E20" i="2" s="1"/>
  <c r="E45" i="2" s="1"/>
  <c r="E81" i="2" s="1"/>
  <c r="E54" i="1" s="1"/>
  <c r="F20" i="2"/>
  <c r="F45" i="2" s="1"/>
  <c r="F81" i="2" s="1"/>
  <c r="H7" i="11"/>
  <c r="E55" i="1"/>
  <c r="F56" i="15"/>
  <c r="E56" i="1" l="1"/>
  <c r="F58" i="15"/>
  <c r="G56" i="15" s="1"/>
  <c r="J41" i="15"/>
  <c r="I8" i="15" l="1"/>
  <c r="G58" i="15"/>
  <c r="I34" i="15" l="1"/>
  <c r="I18" i="15"/>
  <c r="I29" i="15"/>
  <c r="I21" i="15"/>
  <c r="I16" i="15"/>
  <c r="I36" i="15"/>
  <c r="I31" i="15"/>
  <c r="I35" i="15"/>
  <c r="I17" i="15"/>
  <c r="I14" i="15"/>
  <c r="I10" i="15"/>
  <c r="I22" i="15"/>
  <c r="I33" i="15"/>
  <c r="I12" i="15"/>
  <c r="I24" i="15"/>
  <c r="I40" i="15"/>
  <c r="I28" i="15"/>
  <c r="I27" i="15"/>
  <c r="I19" i="15"/>
  <c r="I15" i="15"/>
  <c r="I23" i="15"/>
  <c r="I32" i="15"/>
  <c r="I13" i="15"/>
  <c r="I37" i="15"/>
  <c r="I39" i="15"/>
  <c r="I11" i="15"/>
  <c r="I25" i="15"/>
  <c r="I20" i="15"/>
  <c r="I38" i="15"/>
  <c r="I26" i="15"/>
  <c r="I30" i="15"/>
  <c r="I41" i="15" l="1"/>
  <c r="G11" i="11" s="1"/>
  <c r="H12" i="11" s="1"/>
  <c r="H13"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A&amp;I</author>
  </authors>
  <commentList>
    <comment ref="B21" authorId="0" shapeId="0" xr:uid="{9F06C076-6BF1-45CF-B200-0EC5266FF2FA}">
      <text>
        <r>
          <rPr>
            <b/>
            <sz val="9"/>
            <color indexed="81"/>
            <rFont val="Tahoma"/>
            <family val="2"/>
          </rPr>
          <t>A&amp;I:</t>
        </r>
        <r>
          <rPr>
            <sz val="9"/>
            <color indexed="81"/>
            <rFont val="Tahoma"/>
            <family val="2"/>
          </rPr>
          <t xml:space="preserve">
Maintenance/Operations/Repairs
</t>
        </r>
      </text>
    </comment>
  </commentList>
</comments>
</file>

<file path=xl/sharedStrings.xml><?xml version="1.0" encoding="utf-8"?>
<sst xmlns="http://schemas.openxmlformats.org/spreadsheetml/2006/main" count="1151" uniqueCount="299">
  <si>
    <t>GENERAL INFORMATION AND CERTIFICATION</t>
  </si>
  <si>
    <t xml:space="preserve"> </t>
  </si>
  <si>
    <t>Name of Fire District/Agency</t>
  </si>
  <si>
    <t>(Signature)</t>
  </si>
  <si>
    <t>Title:</t>
  </si>
  <si>
    <t>Address:</t>
  </si>
  <si>
    <t>NOTICE</t>
  </si>
  <si>
    <t>Variance</t>
  </si>
  <si>
    <t>Capital Related</t>
  </si>
  <si>
    <t>Depreciation - Buildings and Improvements</t>
  </si>
  <si>
    <t>Depreciation - Leasehold Improvements</t>
  </si>
  <si>
    <t>Depreciation - Equipment</t>
  </si>
  <si>
    <t>Depreciation and Amortization - Other</t>
  </si>
  <si>
    <t>Leases and Rentals</t>
  </si>
  <si>
    <t>Property Taxes</t>
  </si>
  <si>
    <t>Property Insurance</t>
  </si>
  <si>
    <t>Interest - Property, Plant, and Equipment</t>
  </si>
  <si>
    <t>Administrative and General</t>
  </si>
  <si>
    <t>Administrative</t>
  </si>
  <si>
    <t>Legal</t>
  </si>
  <si>
    <t>Accounting</t>
  </si>
  <si>
    <t xml:space="preserve">Advertising </t>
  </si>
  <si>
    <t>Consulting Expenses</t>
  </si>
  <si>
    <t>Contracted Labor</t>
  </si>
  <si>
    <t>Interest - Other</t>
  </si>
  <si>
    <t>Training</t>
  </si>
  <si>
    <t>General Insurance</t>
  </si>
  <si>
    <t>Supplies</t>
  </si>
  <si>
    <t>Bad Debt</t>
  </si>
  <si>
    <t>Plant Operations and Maintenance</t>
  </si>
  <si>
    <t>Housekeeping</t>
  </si>
  <si>
    <t>Utilities</t>
  </si>
  <si>
    <t>Medical Supplies</t>
  </si>
  <si>
    <t>Minor Medical Equipment</t>
  </si>
  <si>
    <t>Minor Equipment</t>
  </si>
  <si>
    <t>Fines and Penalties</t>
  </si>
  <si>
    <t>Fleet Maintenance</t>
  </si>
  <si>
    <t xml:space="preserve">Communications </t>
  </si>
  <si>
    <t xml:space="preserve">Recruit Academy </t>
  </si>
  <si>
    <t xml:space="preserve">Dispatch Service </t>
  </si>
  <si>
    <t xml:space="preserve">Logistics </t>
  </si>
  <si>
    <t>Postage</t>
  </si>
  <si>
    <t>Dues and Subscriptions</t>
  </si>
  <si>
    <t>Total Administrative &amp; General</t>
  </si>
  <si>
    <t>Total</t>
  </si>
  <si>
    <t>Description</t>
  </si>
  <si>
    <t>Total Hours to be Apportioned</t>
  </si>
  <si>
    <t>(A)</t>
  </si>
  <si>
    <t>Selection of Allocation Statistic:</t>
  </si>
  <si>
    <t>EXPLANATION OF ENTRY</t>
  </si>
  <si>
    <t>Code</t>
  </si>
  <si>
    <t>INCREASE</t>
  </si>
  <si>
    <t>DECREASE</t>
  </si>
  <si>
    <t>Cost Center</t>
  </si>
  <si>
    <t>Line Number</t>
  </si>
  <si>
    <t>Amount</t>
  </si>
  <si>
    <t>1.</t>
  </si>
  <si>
    <t>2.</t>
  </si>
  <si>
    <t>3.</t>
  </si>
  <si>
    <t>4.</t>
  </si>
  <si>
    <t>5.</t>
  </si>
  <si>
    <t>6.</t>
  </si>
  <si>
    <t>7.</t>
  </si>
  <si>
    <t>8.</t>
  </si>
  <si>
    <t>9.</t>
  </si>
  <si>
    <t>10.</t>
  </si>
  <si>
    <t>11.</t>
  </si>
  <si>
    <t>12.</t>
  </si>
  <si>
    <t>13.</t>
  </si>
  <si>
    <t>14.</t>
  </si>
  <si>
    <t>15.</t>
  </si>
  <si>
    <t>16.</t>
  </si>
  <si>
    <t>17.</t>
  </si>
  <si>
    <t>18.</t>
  </si>
  <si>
    <t>19.</t>
  </si>
  <si>
    <t>20.</t>
  </si>
  <si>
    <t>21.</t>
  </si>
  <si>
    <t>23.</t>
  </si>
  <si>
    <t>24.</t>
  </si>
  <si>
    <t>Total Reclassifications (Col. 4 &amp; 7 must equal)</t>
  </si>
  <si>
    <t>Column 1: Use sequential lettering system to identify individual reclassifications; i.e. A. B. C…</t>
  </si>
  <si>
    <t>Basis for Adjustment</t>
  </si>
  <si>
    <t>A = Cost (if cost, including applicable overhead, can be determined)</t>
  </si>
  <si>
    <t>B = Amount received (if cost cannot be determined)</t>
  </si>
  <si>
    <t>25.</t>
  </si>
  <si>
    <t>26.</t>
  </si>
  <si>
    <t>27.</t>
  </si>
  <si>
    <t>28.</t>
  </si>
  <si>
    <t>29.</t>
  </si>
  <si>
    <t>30.</t>
  </si>
  <si>
    <t>31.</t>
  </si>
  <si>
    <t>32.</t>
  </si>
  <si>
    <t>33.</t>
  </si>
  <si>
    <t>34.</t>
  </si>
  <si>
    <t>Yes</t>
  </si>
  <si>
    <t>No</t>
  </si>
  <si>
    <t>Administrative Chief</t>
  </si>
  <si>
    <t>Chief</t>
  </si>
  <si>
    <t>Fringe Benefits</t>
  </si>
  <si>
    <t>Line No.</t>
  </si>
  <si>
    <t>10. City:</t>
  </si>
  <si>
    <t>14. Phone Number:</t>
  </si>
  <si>
    <t>Phone Ext:</t>
  </si>
  <si>
    <t>18. Zip Code:</t>
  </si>
  <si>
    <t>17. State:</t>
  </si>
  <si>
    <t>16. City:</t>
  </si>
  <si>
    <t>Account Number</t>
  </si>
  <si>
    <t>Total Expense</t>
  </si>
  <si>
    <t>Total Capital Related (Lines 1.00 thru 10.00)</t>
  </si>
  <si>
    <t>Subtotal Salaries (Lines 11.00 thru 18.00)</t>
  </si>
  <si>
    <t>Subtotal Fringe Benefits (Lines 19.00 thru 26.00)</t>
  </si>
  <si>
    <t>Salaries</t>
  </si>
  <si>
    <t>Fire Department / Agency Name</t>
  </si>
  <si>
    <t>To Sch 1, Col 2</t>
  </si>
  <si>
    <t>Expense to be Apportioned</t>
  </si>
  <si>
    <t>Net Expense to be Apportioned</t>
  </si>
  <si>
    <t>** See Note Below</t>
  </si>
  <si>
    <t>**</t>
  </si>
  <si>
    <t>If an Indirect Cost Factor is being applied on W/S 9, the Administration &amp; General cost allocation will not be applied</t>
  </si>
  <si>
    <t xml:space="preserve">        Total Fire District / Agency</t>
  </si>
  <si>
    <t>Total Hrs</t>
  </si>
  <si>
    <t>Factor</t>
  </si>
  <si>
    <t>Allocation Statistics for Administration and General Expense</t>
  </si>
  <si>
    <t>Accum Expense</t>
  </si>
  <si>
    <t>Schedule</t>
  </si>
  <si>
    <t>National Provider Identification:</t>
  </si>
  <si>
    <t>Fire Department / Agency:</t>
  </si>
  <si>
    <t>Fiscal Year Ended:</t>
  </si>
  <si>
    <t>Basis for Adjustment (A or B)</t>
  </si>
  <si>
    <t>Col 2 + Col 3</t>
  </si>
  <si>
    <t>Administration &amp; General</t>
  </si>
  <si>
    <t>Fr Sch 5, Col 1</t>
  </si>
  <si>
    <t>Fr Sch 4, Col 5</t>
  </si>
  <si>
    <t>C/R Line No.</t>
  </si>
  <si>
    <t>Fr Sch 7, Col 1</t>
  </si>
  <si>
    <t>Total Adjustments (B)</t>
  </si>
  <si>
    <t>Fr Sch 4, Col 6</t>
  </si>
  <si>
    <t>Amount Increase / (Decrease)</t>
  </si>
  <si>
    <t>Material variances may result in a rejection of this Cost Report submission.</t>
  </si>
  <si>
    <t>certify under penalty of perjury as follows:</t>
  </si>
  <si>
    <t>Date of Signature</t>
  </si>
  <si>
    <t>Certification by Officer or Administrator of the Fire Department / Agency</t>
  </si>
  <si>
    <t>CHECK FIGURE</t>
  </si>
  <si>
    <t>Qtr 3</t>
  </si>
  <si>
    <t>Qtr 4</t>
  </si>
  <si>
    <t>Totals</t>
  </si>
  <si>
    <t>The provider acknowledges that the information is to be used for claiming Federal funds and understands that misrepresentation of information constitutes a violation of Federal and State law.</t>
  </si>
  <si>
    <t>Square Ft</t>
  </si>
  <si>
    <t>Allocated Direct Service Cost</t>
  </si>
  <si>
    <t>Allocated Direct Service Costs</t>
  </si>
  <si>
    <t>Fr Sch 2, Col 5</t>
  </si>
  <si>
    <t>Fr Sch 3, Col 5</t>
  </si>
  <si>
    <t>Other - Capital Related Costs</t>
  </si>
  <si>
    <t>Capital Related Allocation Statistics for Direct Service Cost Allocation</t>
  </si>
  <si>
    <t>Salaries/Benefits Allocation Statistics for Direct Service Cost Allocation</t>
  </si>
  <si>
    <t>Average Cost per GEMT Service</t>
  </si>
  <si>
    <t>Please identify the statistical basis for allocation on Schedules 4 and 5.</t>
  </si>
  <si>
    <t>Sch</t>
  </si>
  <si>
    <t>Line</t>
  </si>
  <si>
    <t>Allocation Basis</t>
  </si>
  <si>
    <t>MTS Expense</t>
  </si>
  <si>
    <t>NON-MTS Expense</t>
  </si>
  <si>
    <t>Total MTS Expense</t>
  </si>
  <si>
    <t>Total NON-MTS Expense</t>
  </si>
  <si>
    <t>MTS Allocation</t>
  </si>
  <si>
    <t>NON-MTS Allocation</t>
  </si>
  <si>
    <t>MTS Square Footage</t>
  </si>
  <si>
    <t>Non-MTS Square Footage</t>
  </si>
  <si>
    <t>Hours Logged for MTS Duty</t>
  </si>
  <si>
    <t>Hours Logged for NON-MTS Duty</t>
  </si>
  <si>
    <t>Accumulated Cost of MTS Services (from Sch 2, Col  5)</t>
  </si>
  <si>
    <t>Total Accumulated Cost of MTS and NON-MTS Services</t>
  </si>
  <si>
    <t>Cost of MTS Services (from Sch 2)</t>
  </si>
  <si>
    <t>Grand Total of MTS Expense (Sum Lines 1 thru 4)</t>
  </si>
  <si>
    <t>Any variation of the allocation statistic must be approved prior to implementation and documentation MUST be readily available for review.</t>
  </si>
  <si>
    <t xml:space="preserve">MTS </t>
  </si>
  <si>
    <t xml:space="preserve">NON-MTS </t>
  </si>
  <si>
    <t>Total Number of MTS Transports</t>
  </si>
  <si>
    <t>Net Cost of Transports</t>
  </si>
  <si>
    <t>Non Federal Share Reduction</t>
  </si>
  <si>
    <t>Net Federal Participation Amount</t>
  </si>
  <si>
    <t>Accumulated Cost of NON-MTS Services (from Sch 3, Col  5)</t>
  </si>
  <si>
    <t>27. Net Cost of Transports</t>
  </si>
  <si>
    <t>Total Reported Expenses (After Allocation of Expenses - From  Sch 2 thru 5)</t>
  </si>
  <si>
    <t>Non-MTS Salaries</t>
  </si>
  <si>
    <t>MTS Salaries</t>
  </si>
  <si>
    <t>Total Square Feet to be Apportioned</t>
  </si>
  <si>
    <t>Fr Sch 6, 
Cols 4 &amp; 7</t>
  </si>
  <si>
    <t xml:space="preserve">
Account Number</t>
  </si>
  <si>
    <t>SCHEDULE 1 - TOTAL EXPENSE</t>
  </si>
  <si>
    <t>Total Salaries &amp; Fringe Benefits</t>
  </si>
  <si>
    <t>Total Capital Related, Salaries, and Fringe Benefits</t>
  </si>
  <si>
    <t>Fire Department / Agency Name:</t>
  </si>
  <si>
    <t>SCHEDULE 2 - MEDICAL TRANSPORTATION SERVICES (MTS) EXPENSE</t>
  </si>
  <si>
    <t>SCHEDULE 3 - NON-MTS EXPENSE</t>
  </si>
  <si>
    <t>SCHEDULE 4 - ALLOCATION OF CAPITAL RELATED AND SALARIES &amp; BENEFITS (CRSB) EXPENSE</t>
  </si>
  <si>
    <t>SCHEDULE 5 - ALLOCATION OF ADMINISTRATION &amp; GENERAL</t>
  </si>
  <si>
    <t>SCHEDULE 6 - RECLASSIFICATION OF EXPENSES</t>
  </si>
  <si>
    <t>SCHEDULE 7 - ADJUSTMENTS TO EXPENSES</t>
  </si>
  <si>
    <t>SCHEDULE 8 - REVENUE / FUNDING SOURCES</t>
  </si>
  <si>
    <t>SCHEDULE 9 - FINAL SETTLEMENT CALCULATION</t>
  </si>
  <si>
    <t>SCHEDULE 10 - NOTES</t>
  </si>
  <si>
    <r>
      <t>Administration &amp; Gen</t>
    </r>
    <r>
      <rPr>
        <sz val="12"/>
        <rFont val="Arial"/>
        <family val="2"/>
      </rPr>
      <t>eral Allocation from Sch 5</t>
    </r>
    <r>
      <rPr>
        <sz val="12"/>
        <color indexed="10"/>
        <rFont val="Arial"/>
        <family val="2"/>
      </rPr>
      <t xml:space="preserve"> (A)</t>
    </r>
  </si>
  <si>
    <r>
      <t>Administration &amp; Gen</t>
    </r>
    <r>
      <rPr>
        <sz val="12"/>
        <rFont val="Arial"/>
        <family val="2"/>
      </rPr>
      <t>eral to be included</t>
    </r>
  </si>
  <si>
    <r>
      <t xml:space="preserve">Public funds for services provided have been expended as necessary for Federal Financial Participation (FFP), pursuant to the requirements of Section 1903(w) of the Social Security Act and 42 C.F.R. § 433.50 </t>
    </r>
    <r>
      <rPr>
        <i/>
        <sz val="12"/>
        <color indexed="8"/>
        <rFont val="Arial"/>
        <family val="2"/>
      </rPr>
      <t>et seq.</t>
    </r>
    <r>
      <rPr>
        <sz val="12"/>
        <color theme="1"/>
        <rFont val="Arial"/>
        <family val="2"/>
      </rPr>
      <t xml:space="preserve"> for allowable costs.</t>
    </r>
  </si>
  <si>
    <t>ABC Fire District</t>
  </si>
  <si>
    <t>Other</t>
  </si>
  <si>
    <t>Contracted Services - MTS Billing</t>
  </si>
  <si>
    <t xml:space="preserve">Contracted Services - MTS  </t>
  </si>
  <si>
    <t>Please identify all contracting arrangements noted on Schedules 1, 2, and 3.</t>
  </si>
  <si>
    <t>Contract Arrangements</t>
  </si>
  <si>
    <t>Total Reported Expenses (Before Allocation of Expenses - From Sch 1)</t>
  </si>
  <si>
    <t>Qtr 1</t>
  </si>
  <si>
    <t>Qtr 2</t>
  </si>
  <si>
    <t>Total Reclasses</t>
  </si>
  <si>
    <t>Total Adjustments</t>
  </si>
  <si>
    <t>Total Reclasses
(A)</t>
  </si>
  <si>
    <t>Explanation</t>
  </si>
  <si>
    <t>If any schedules were left blank, please explain why.</t>
  </si>
  <si>
    <t>OTHER REVENUE / FUNDING SOURCES</t>
  </si>
  <si>
    <t>[a]</t>
  </si>
  <si>
    <t>[b]</t>
  </si>
  <si>
    <t xml:space="preserve">Total </t>
  </si>
  <si>
    <t>Total Other Revenue</t>
  </si>
  <si>
    <t>.</t>
  </si>
  <si>
    <t>Indirect Cost Factor Based on MTS Services? (please use drop-down box to select Yes or No)</t>
  </si>
  <si>
    <t>22.</t>
  </si>
  <si>
    <t>If no, please enter the total cost to be used for calculating the Indirect Cost</t>
  </si>
  <si>
    <t>Indirect Cost Factor Percentage (please see notes below)</t>
  </si>
  <si>
    <t>Number of MTS Transports</t>
  </si>
  <si>
    <t>A</t>
  </si>
  <si>
    <t>B</t>
  </si>
  <si>
    <t>To Sch 1, Col 3</t>
  </si>
  <si>
    <t>4. Doing Business As (DBA):</t>
  </si>
  <si>
    <t>6. Fire District/Agency Street Address:</t>
  </si>
  <si>
    <t>9. Mailing Address - Street or P.O. Box  (if different):</t>
  </si>
  <si>
    <t>15. Mailing Address - Street or P. O. Box:</t>
  </si>
  <si>
    <t>19. Previous Name of Fire District/Agency if Changed Since Previous Report:</t>
  </si>
  <si>
    <t>20. Date of Change:</t>
  </si>
  <si>
    <t>11. Zip Code:</t>
  </si>
  <si>
    <t>7. City:</t>
  </si>
  <si>
    <t>8. Zip Code:</t>
  </si>
  <si>
    <t>5. Facility Business Phone:</t>
  </si>
  <si>
    <t>3. National Provider Identification (NPI):</t>
  </si>
  <si>
    <t>In most cases, when an Indirect Cost Factor is being applied, there should be no Administration &amp; General cost allocated.</t>
  </si>
  <si>
    <t>July 1 through September 30</t>
  </si>
  <si>
    <t>October 1 through December 31</t>
  </si>
  <si>
    <t>January 1 through March 31</t>
  </si>
  <si>
    <t>April 1 through June 30</t>
  </si>
  <si>
    <t xml:space="preserve">INTEGRATED DISCLOSURE AND WA MEDICAID COST REPORT </t>
  </si>
  <si>
    <t>Total No. of WA Medicaid Fee for Service GEMT Transports</t>
  </si>
  <si>
    <t>Total Cost of WA Medicaid GEMT Transports (Line 9 x Line 10)</t>
  </si>
  <si>
    <t xml:space="preserve">   By:</t>
  </si>
  <si>
    <t>Note:  *  Line 1 through 6 - Enter payments for FFS transports received from WA Medicaid (i.e. Share of Cost, Other Heath Care, Deductibles, etc.)</t>
  </si>
  <si>
    <t>WA Medicaid Fee for Service</t>
  </si>
  <si>
    <t>Total WA Medicaid FFS Revenue from Transports (To Sch 9, Line 13)</t>
  </si>
  <si>
    <t>WA MEDICAID FEE FOR SERVICE (FFS) REVENUE FROM TRANSPORTS</t>
  </si>
  <si>
    <t>HEALTH CARE AUTHORITY</t>
  </si>
  <si>
    <t xml:space="preserve">For the purpose of this certification, “provider” is a Publicly Owned or Operated Ground Emergency Medical Transportation Services provider as defined in chapter 182-546 Washington Administrative Code (WAC).  </t>
  </si>
  <si>
    <t xml:space="preserve">The provider acknowledges understands that HCA must deny payments for any claim submitted under chapter 182-546 WAC, if it determines that the certification is not adequately supported for purposes of FFP. </t>
  </si>
  <si>
    <t xml:space="preserve">That I am the responsible person of the subject Fire Department / Agency and am duly authorized to sign this certification and that, to the best of my knowledge and information, each statement and amount in the accompanying schedules are to be true, correct, and in compliance with chapter 182-546 WAC. </t>
  </si>
  <si>
    <t>The provider acknowledges that all funds expended pursuant to chapter 182-546 WAC are subject to review and audit by the Washington State Health Care Authority (HCA).</t>
  </si>
  <si>
    <t>Medicare/Medicaid</t>
  </si>
  <si>
    <t>Calculation of Medicaid Final Settlement</t>
  </si>
  <si>
    <t xml:space="preserve">Intentional misrepresentation or falsification of any information contained in this request resulting in reimbursement by the Washington State Health Care Authority (HCA) may be punishable by fine and/or imprisonment under federal and state laws (42 CFR, Section 1003.102 - "Basis for Civil Money Penalties and Assessments"; 18 U.S.C. 1347 - "Health Care Fraud"; Revised Code of Washington (RCW) 74.09.210- "Fraudulent Practices-Penalties"; and RCW 74.66.020 "Civil Penalty-False or fraudulent claims." </t>
  </si>
  <si>
    <t>Reclassifications</t>
  </si>
  <si>
    <t>Increase</t>
  </si>
  <si>
    <t>Decrease</t>
  </si>
  <si>
    <t/>
  </si>
  <si>
    <t>Other- (Specify)</t>
  </si>
  <si>
    <t>WA Medicaid Fee for Service Other - (Specify) *</t>
  </si>
  <si>
    <t>HCAGEMTAdmin@hca.wa.gov</t>
  </si>
  <si>
    <t>GRAND TOTAL [a+b]</t>
  </si>
  <si>
    <t>8.1</t>
  </si>
  <si>
    <t xml:space="preserve">Grand Total Number of Transports </t>
  </si>
  <si>
    <t>Average Cost per MTS Transports  (Line 7 / Line 8.1)</t>
  </si>
  <si>
    <t>1. Legal Name of Fire Department / Agency:</t>
  </si>
  <si>
    <t>ProviderOne ID Number:</t>
  </si>
  <si>
    <t>12. Name and Title of Person Signing and Certifying Report:</t>
  </si>
  <si>
    <t>13. Cost Report Primary Contact Person:</t>
  </si>
  <si>
    <t xml:space="preserve">21. Does your organization use another EMS entity to provide GEMT services?  </t>
  </si>
  <si>
    <t xml:space="preserve">23. Does your organization use another third party billing company to bill for GEMT services? </t>
  </si>
  <si>
    <t>22. Date Range of GEMT Service Agreemen/Contract:</t>
  </si>
  <si>
    <t>24. Date Range of GEMT Billing Agreement/Contract:</t>
  </si>
  <si>
    <t>25. Fiscal Year Start Date:</t>
  </si>
  <si>
    <t>26. Fiscal Year End Date:</t>
  </si>
  <si>
    <t xml:space="preserve">Email both the completed and signed cost report PDF </t>
  </si>
  <si>
    <t xml:space="preserve">and Excel spreadsheet, in their entirety, to: </t>
  </si>
  <si>
    <t>MTS Transports By Transport Type</t>
  </si>
  <si>
    <r>
      <t xml:space="preserve"> </t>
    </r>
    <r>
      <rPr>
        <sz val="8"/>
        <rFont val="Arial"/>
        <family val="2"/>
      </rPr>
      <t xml:space="preserve">        </t>
    </r>
    <r>
      <rPr>
        <sz val="10"/>
        <rFont val="Arial"/>
        <family val="2"/>
      </rPr>
      <t xml:space="preserve"> Lines 7 through 34 - Enter other Revenues received and list the funding sources not identified on lines 1 through 6.</t>
    </r>
  </si>
  <si>
    <t xml:space="preserve">Fee for Service </t>
  </si>
  <si>
    <t>I,</t>
  </si>
  <si>
    <t>07/01/20XX - 09/30/20XX</t>
  </si>
  <si>
    <t>10/01/20XX - 12/31/20XX</t>
  </si>
  <si>
    <t>01/01/20XX - 03/31/20XX</t>
  </si>
  <si>
    <t>04/01/20XX - 06/30/20XX</t>
  </si>
  <si>
    <t>Less Total WA Medicaid Revenue from Billed Services (Fr Sch 8)</t>
  </si>
  <si>
    <t xml:space="preserve">Please be advised that submission of cost reports for items or services which were not provided; are not reimbursable under the WA Medicaid program or claimed in violation of an agreement with the State, may subject you (or your organization) to civil penalties in accordance with RCW 74.66.020. </t>
  </si>
  <si>
    <t xml:space="preserve">The expenditures claimed have not previously been, nor will be, claimed at any other time to receive Federal Funds under Medicaid or any other program and were certified in accordance with 2 CFR Chapter II (formerly known as OMB Circular A-87) and Medicare Provider Reimbursement Manual Pub.15-1.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</si>
</sst>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lt;=9999999]###\-####;\(###\)\ ###\-####"/>
    <numFmt numFmtId="165" formatCode="00000"/>
    <numFmt numFmtId="166" formatCode="####\-##\-##"/>
    <numFmt numFmtId="167" formatCode="0_);\(0\)"/>
    <numFmt numFmtId="168" formatCode="m/d/yy;@"/>
    <numFmt numFmtId="169" formatCode="_(&quot;$&quot;* #,##0_);_(&quot;$&quot;* \(#,##0\);_(&quot;$&quot;* &quot;-&quot;??_);_(@_)"/>
    <numFmt numFmtId="170" formatCode="[$-409]mmmm\ d\,\ yyyy;@"/>
    <numFmt numFmtId="171" formatCode="0.000_);\(0.000\)"/>
  </numFmts>
  <fonts count="64" x14ac:knownFonts="1">
    <font>
      <sz val="12"/>
      <color theme="1"/>
      <name val="Arial"/>
      <family val="2"/>
    </font>
    <font>
      <sz val="12"/>
      <color indexed="8"/>
      <name val="Arial"/>
      <family val="2"/>
    </font>
    <font>
      <sz val="10"/>
      <name val="Arial"/>
      <family val="2"/>
    </font>
    <font>
      <b/>
      <sz val="10"/>
      <name val="Arial"/>
      <family val="2"/>
    </font>
    <font>
      <sz val="8"/>
      <name val="Arial"/>
      <family val="2"/>
    </font>
    <font>
      <sz val="8"/>
      <color indexed="9"/>
      <name val="Arial"/>
      <family val="2"/>
    </font>
    <font>
      <sz val="8"/>
      <color indexed="10"/>
      <name val="Arial"/>
      <family val="2"/>
    </font>
    <font>
      <sz val="8"/>
      <color indexed="9"/>
      <name val="Arial"/>
      <family val="2"/>
    </font>
    <font>
      <b/>
      <sz val="8"/>
      <name val="Arial"/>
      <family val="2"/>
    </font>
    <font>
      <sz val="10"/>
      <name val="MS Sans Serif"/>
      <family val="2"/>
    </font>
    <font>
      <b/>
      <sz val="9"/>
      <color indexed="81"/>
      <name val="Tahoma"/>
      <family val="2"/>
    </font>
    <font>
      <sz val="9"/>
      <color indexed="81"/>
      <name val="Tahoma"/>
      <family val="2"/>
    </font>
    <font>
      <sz val="12"/>
      <color indexed="8"/>
      <name val="Arial"/>
      <family val="2"/>
    </font>
    <font>
      <sz val="8"/>
      <color indexed="8"/>
      <name val="Arial"/>
      <family val="2"/>
    </font>
    <font>
      <sz val="10"/>
      <color indexed="8"/>
      <name val="Arial"/>
      <family val="2"/>
    </font>
    <font>
      <b/>
      <sz val="9"/>
      <name val="Arial"/>
      <family val="2"/>
    </font>
    <font>
      <b/>
      <i/>
      <sz val="8"/>
      <name val="Arial"/>
      <family val="2"/>
    </font>
    <font>
      <b/>
      <i/>
      <u val="doubleAccounting"/>
      <sz val="8"/>
      <name val="Arial"/>
      <family val="2"/>
    </font>
    <font>
      <u val="singleAccounting"/>
      <sz val="10"/>
      <name val="Arial"/>
      <family val="2"/>
    </font>
    <font>
      <sz val="12"/>
      <color indexed="10"/>
      <name val="Arial"/>
      <family val="2"/>
    </font>
    <font>
      <b/>
      <sz val="12"/>
      <name val="Arial"/>
      <family val="2"/>
    </font>
    <font>
      <sz val="9"/>
      <name val="Arial"/>
      <family val="2"/>
    </font>
    <font>
      <b/>
      <i/>
      <sz val="10"/>
      <name val="Arial"/>
      <family val="2"/>
    </font>
    <font>
      <i/>
      <sz val="10"/>
      <name val="Arial"/>
      <family val="2"/>
    </font>
    <font>
      <sz val="12"/>
      <name val="Arial"/>
      <family val="2"/>
    </font>
    <font>
      <u val="singleAccounting"/>
      <sz val="12"/>
      <name val="Arial"/>
      <family val="2"/>
    </font>
    <font>
      <b/>
      <i/>
      <sz val="12"/>
      <name val="Arial"/>
      <family val="2"/>
    </font>
    <font>
      <b/>
      <u val="doubleAccounting"/>
      <sz val="12"/>
      <name val="Arial"/>
      <family val="2"/>
    </font>
    <font>
      <b/>
      <u val="singleAccounting"/>
      <sz val="12"/>
      <name val="Arial"/>
      <family val="2"/>
    </font>
    <font>
      <i/>
      <sz val="12"/>
      <name val="Arial"/>
      <family val="2"/>
    </font>
    <font>
      <b/>
      <i/>
      <u val="doubleAccounting"/>
      <sz val="12"/>
      <name val="Arial"/>
      <family val="2"/>
    </font>
    <font>
      <u val="doubleAccounting"/>
      <sz val="10"/>
      <name val="Arial"/>
      <family val="2"/>
    </font>
    <font>
      <u val="doubleAccounting"/>
      <sz val="12"/>
      <name val="Arial"/>
      <family val="2"/>
    </font>
    <font>
      <b/>
      <sz val="10"/>
      <color indexed="8"/>
      <name val="Arial"/>
      <family val="2"/>
    </font>
    <font>
      <u val="singleAccounting"/>
      <sz val="10"/>
      <color indexed="8"/>
      <name val="Arial"/>
      <family val="2"/>
    </font>
    <font>
      <u val="doubleAccounting"/>
      <sz val="10"/>
      <color indexed="8"/>
      <name val="Arial"/>
      <family val="2"/>
    </font>
    <font>
      <u val="singleAccounting"/>
      <sz val="12"/>
      <color indexed="8"/>
      <name val="Arial"/>
      <family val="2"/>
    </font>
    <font>
      <u val="doubleAccounting"/>
      <sz val="12"/>
      <color indexed="8"/>
      <name val="Arial"/>
      <family val="2"/>
    </font>
    <font>
      <sz val="10"/>
      <color indexed="10"/>
      <name val="Arial"/>
      <family val="2"/>
    </font>
    <font>
      <sz val="10"/>
      <color indexed="9"/>
      <name val="Arial"/>
      <family val="2"/>
    </font>
    <font>
      <sz val="12"/>
      <color indexed="10"/>
      <name val="Arial"/>
      <family val="2"/>
    </font>
    <font>
      <sz val="12"/>
      <color indexed="9"/>
      <name val="Arial"/>
      <family val="2"/>
    </font>
    <font>
      <i/>
      <sz val="12"/>
      <color indexed="8"/>
      <name val="Arial"/>
      <family val="2"/>
    </font>
    <font>
      <strike/>
      <sz val="12"/>
      <name val="Arial"/>
      <family val="2"/>
    </font>
    <font>
      <sz val="12"/>
      <color theme="1"/>
      <name val="Arial"/>
      <family val="2"/>
    </font>
    <font>
      <u/>
      <sz val="12"/>
      <color theme="10"/>
      <name val="Arial"/>
      <family val="2"/>
    </font>
    <font>
      <b/>
      <sz val="8"/>
      <color rgb="FF0070C0"/>
      <name val="Arial"/>
      <family val="2"/>
    </font>
    <font>
      <b/>
      <sz val="10"/>
      <color rgb="FFFF0000"/>
      <name val="Arial"/>
      <family val="2"/>
    </font>
    <font>
      <sz val="8"/>
      <name val="Calibri"/>
      <family val="2"/>
      <scheme val="minor"/>
    </font>
    <font>
      <sz val="12"/>
      <color rgb="FFFF0000"/>
      <name val="Arial"/>
      <family val="2"/>
    </font>
    <font>
      <b/>
      <sz val="12"/>
      <color rgb="FFFF0000"/>
      <name val="Arial"/>
      <family val="2"/>
    </font>
    <font>
      <b/>
      <sz val="10"/>
      <color theme="1"/>
      <name val="Arial"/>
      <family val="2"/>
    </font>
    <font>
      <sz val="10"/>
      <color theme="1"/>
      <name val="Arial"/>
      <family val="2"/>
    </font>
    <font>
      <b/>
      <sz val="10"/>
      <color rgb="FF0070C0"/>
      <name val="Arial"/>
      <family val="2"/>
    </font>
    <font>
      <sz val="10"/>
      <color rgb="FFFF0000"/>
      <name val="Arial"/>
      <family val="2"/>
    </font>
    <font>
      <b/>
      <sz val="8"/>
      <color theme="1"/>
      <name val="Arial"/>
      <family val="2"/>
    </font>
    <font>
      <sz val="11.5"/>
      <color rgb="FF000000"/>
      <name val="Cambria"/>
      <family val="1"/>
    </font>
    <font>
      <u val="singleAccounting"/>
      <sz val="12"/>
      <color theme="1"/>
      <name val="Arial"/>
      <family val="2"/>
    </font>
    <font>
      <u val="doubleAccounting"/>
      <sz val="12"/>
      <color theme="1"/>
      <name val="Arial"/>
      <family val="2"/>
    </font>
    <font>
      <b/>
      <sz val="12"/>
      <color theme="1"/>
      <name val="Arial"/>
      <family val="2"/>
    </font>
    <font>
      <b/>
      <sz val="11"/>
      <color theme="1"/>
      <name val="Arial"/>
      <family val="2"/>
    </font>
    <font>
      <sz val="11"/>
      <color rgb="FF444444"/>
      <name val="Segoe UI"/>
      <family val="2"/>
    </font>
    <font>
      <sz val="10.5"/>
      <color theme="1"/>
      <name val="Arial"/>
      <family val="2"/>
    </font>
    <font>
      <sz val="11"/>
      <color theme="1"/>
      <name val="Arial"/>
      <family val="2"/>
    </font>
  </fonts>
  <fills count="8">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114">
    <border>
      <left/>
      <right/>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top style="medium">
        <color indexed="64"/>
      </top>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medium">
        <color indexed="64"/>
      </right>
      <top/>
      <bottom style="double">
        <color indexed="64"/>
      </bottom>
      <diagonal/>
    </border>
    <border>
      <left/>
      <right style="hair">
        <color indexed="64"/>
      </right>
      <top style="hair">
        <color indexed="64"/>
      </top>
      <bottom style="hair">
        <color indexed="64"/>
      </bottom>
      <diagonal/>
    </border>
    <border>
      <left style="hair">
        <color indexed="64"/>
      </left>
      <right/>
      <top style="medium">
        <color indexed="64"/>
      </top>
      <bottom/>
      <diagonal/>
    </border>
    <border>
      <left style="hair">
        <color indexed="64"/>
      </left>
      <right/>
      <top/>
      <bottom/>
      <diagonal/>
    </border>
    <border>
      <left style="hair">
        <color indexed="64"/>
      </left>
      <right style="hair">
        <color indexed="64"/>
      </right>
      <top style="thin">
        <color indexed="64"/>
      </top>
      <bottom style="double">
        <color indexed="64"/>
      </bottom>
      <diagonal/>
    </border>
    <border>
      <left style="hair">
        <color indexed="64"/>
      </left>
      <right/>
      <top/>
      <bottom style="double">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bottom style="thin">
        <color indexed="64"/>
      </bottom>
      <diagonal/>
    </border>
    <border>
      <left style="hair">
        <color indexed="64"/>
      </left>
      <right style="thin">
        <color indexed="64"/>
      </right>
      <top style="hair">
        <color indexed="64"/>
      </top>
      <bottom style="double">
        <color indexed="64"/>
      </bottom>
      <diagonal/>
    </border>
    <border>
      <left style="hair">
        <color indexed="64"/>
      </left>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thin">
        <color indexed="64"/>
      </right>
      <top style="double">
        <color indexed="64"/>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hair">
        <color indexed="64"/>
      </bottom>
      <diagonal/>
    </border>
    <border>
      <left style="hair">
        <color indexed="64"/>
      </left>
      <right style="medium">
        <color indexed="64"/>
      </right>
      <top style="double">
        <color indexed="64"/>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hair">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hair">
        <color indexed="64"/>
      </top>
      <bottom style="double">
        <color indexed="64"/>
      </bottom>
      <diagonal/>
    </border>
    <border>
      <left/>
      <right/>
      <top style="hair">
        <color indexed="64"/>
      </top>
      <bottom style="hair">
        <color indexed="64"/>
      </bottom>
      <diagonal/>
    </border>
    <border>
      <left/>
      <right/>
      <top style="double">
        <color indexed="64"/>
      </top>
      <bottom style="hair">
        <color indexed="64"/>
      </bottom>
      <diagonal/>
    </border>
    <border>
      <left/>
      <right/>
      <top style="hair">
        <color indexed="64"/>
      </top>
      <bottom style="double">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thin">
        <color indexed="64"/>
      </top>
      <bottom style="double">
        <color indexed="64"/>
      </bottom>
      <diagonal/>
    </border>
  </borders>
  <cellStyleXfs count="10">
    <xf numFmtId="0" fontId="0" fillId="0" borderId="0"/>
    <xf numFmtId="43" fontId="2" fillId="0" borderId="0" applyFont="0" applyFill="0" applyBorder="0" applyAlignment="0" applyProtection="0"/>
    <xf numFmtId="44" fontId="1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45" fillId="0" borderId="0" applyNumberFormat="0" applyFill="0" applyBorder="0" applyAlignment="0" applyProtection="0"/>
    <xf numFmtId="0" fontId="44" fillId="0" borderId="0"/>
    <xf numFmtId="0" fontId="2" fillId="0" borderId="0" applyProtection="0"/>
    <xf numFmtId="0" fontId="2" fillId="0" borderId="0"/>
    <xf numFmtId="0" fontId="9" fillId="0" borderId="0"/>
  </cellStyleXfs>
  <cellXfs count="755">
    <xf numFmtId="0" fontId="0" fillId="0" borderId="0" xfId="0"/>
    <xf numFmtId="0" fontId="13" fillId="0" borderId="0" xfId="0" applyFont="1"/>
    <xf numFmtId="42" fontId="13" fillId="0" borderId="0" xfId="0" applyNumberFormat="1" applyFont="1"/>
    <xf numFmtId="0" fontId="0" fillId="0" borderId="0" xfId="0" applyAlignment="1">
      <alignment vertical="center" wrapText="1"/>
    </xf>
    <xf numFmtId="0" fontId="14" fillId="0" borderId="0" xfId="0" applyFont="1" applyAlignment="1">
      <alignment vertical="center" wrapText="1"/>
    </xf>
    <xf numFmtId="0" fontId="4" fillId="0" borderId="0" xfId="0" applyFont="1" applyAlignment="1">
      <alignment horizontal="left" vertical="center"/>
    </xf>
    <xf numFmtId="0" fontId="13" fillId="0" borderId="0" xfId="0" applyFont="1" applyAlignment="1">
      <alignment horizontal="center" vertical="center"/>
    </xf>
    <xf numFmtId="0" fontId="4" fillId="0" borderId="0" xfId="7" applyFont="1" applyAlignment="1">
      <alignment vertical="center"/>
    </xf>
    <xf numFmtId="0" fontId="6" fillId="0" borderId="0" xfId="7" applyFont="1" applyAlignment="1">
      <alignment vertical="center"/>
    </xf>
    <xf numFmtId="0" fontId="7" fillId="0" borderId="0" xfId="7" applyFont="1" applyAlignment="1">
      <alignment vertical="center"/>
    </xf>
    <xf numFmtId="0" fontId="2" fillId="0" borderId="0" xfId="9" applyFont="1" applyAlignment="1">
      <alignment vertical="center"/>
    </xf>
    <xf numFmtId="0" fontId="8" fillId="0" borderId="0" xfId="9" applyFont="1" applyAlignment="1">
      <alignment vertical="center"/>
    </xf>
    <xf numFmtId="0" fontId="8" fillId="0" borderId="0" xfId="9" applyFont="1" applyAlignment="1">
      <alignment horizontal="centerContinuous" vertical="center"/>
    </xf>
    <xf numFmtId="0" fontId="4" fillId="0" borderId="0" xfId="9" applyFont="1" applyAlignment="1">
      <alignment vertical="center"/>
    </xf>
    <xf numFmtId="0" fontId="8" fillId="0" borderId="0" xfId="9" applyFont="1" applyAlignment="1">
      <alignment horizontal="center" vertical="center"/>
    </xf>
    <xf numFmtId="0" fontId="4" fillId="0" borderId="0" xfId="9" applyFont="1" applyAlignment="1">
      <alignment horizontal="center" vertical="center"/>
    </xf>
    <xf numFmtId="0" fontId="4" fillId="0" borderId="0" xfId="9" applyFont="1" applyAlignment="1">
      <alignment horizontal="centerContinuous" vertical="center"/>
    </xf>
    <xf numFmtId="41" fontId="8" fillId="0" borderId="0" xfId="9" applyNumberFormat="1" applyFont="1" applyAlignment="1">
      <alignment horizontal="center" vertical="center"/>
    </xf>
    <xf numFmtId="41" fontId="8" fillId="0" borderId="0" xfId="9" applyNumberFormat="1" applyFont="1" applyAlignment="1">
      <alignment horizontal="centerContinuous" vertical="center"/>
    </xf>
    <xf numFmtId="41" fontId="4" fillId="0" borderId="0" xfId="9" applyNumberFormat="1" applyFont="1" applyAlignment="1">
      <alignment vertical="center"/>
    </xf>
    <xf numFmtId="41" fontId="4" fillId="0" borderId="0" xfId="9" applyNumberFormat="1" applyFont="1" applyAlignment="1">
      <alignment horizontal="left" vertical="center"/>
    </xf>
    <xf numFmtId="41" fontId="4" fillId="0" borderId="0" xfId="9" applyNumberFormat="1" applyFont="1" applyAlignment="1">
      <alignment horizontal="centerContinuous" vertical="center"/>
    </xf>
    <xf numFmtId="41" fontId="4" fillId="0" borderId="1" xfId="9" applyNumberFormat="1" applyFont="1" applyBorder="1" applyAlignment="1">
      <alignment vertical="center"/>
    </xf>
    <xf numFmtId="41" fontId="4" fillId="0" borderId="2" xfId="9" applyNumberFormat="1" applyFont="1" applyBorder="1" applyAlignment="1">
      <alignment vertical="center"/>
    </xf>
    <xf numFmtId="41" fontId="4" fillId="0" borderId="0" xfId="9" applyNumberFormat="1" applyFont="1" applyAlignment="1">
      <alignment horizontal="center" vertical="center"/>
    </xf>
    <xf numFmtId="0" fontId="8" fillId="0" borderId="0" xfId="9" applyFont="1" applyAlignment="1">
      <alignment horizontal="right" vertical="center"/>
    </xf>
    <xf numFmtId="0" fontId="3" fillId="0" borderId="3" xfId="9" applyFont="1" applyBorder="1" applyAlignment="1">
      <alignment vertical="center"/>
    </xf>
    <xf numFmtId="0" fontId="46" fillId="0" borderId="0" xfId="9" applyFont="1" applyAlignment="1">
      <alignment horizontal="right" vertical="top"/>
    </xf>
    <xf numFmtId="0" fontId="47" fillId="0" borderId="0" xfId="9" applyFont="1" applyAlignment="1">
      <alignment horizontal="left" vertical="center" wrapText="1"/>
    </xf>
    <xf numFmtId="0" fontId="8" fillId="0" borderId="0" xfId="9" applyFont="1" applyAlignment="1">
      <alignment horizontal="center"/>
    </xf>
    <xf numFmtId="0" fontId="13" fillId="0" borderId="0" xfId="0" applyFont="1" applyAlignment="1">
      <alignment horizontal="right"/>
    </xf>
    <xf numFmtId="0" fontId="47" fillId="0" borderId="0" xfId="0" applyFont="1" applyAlignment="1">
      <alignment vertical="center" wrapText="1"/>
    </xf>
    <xf numFmtId="0" fontId="4" fillId="0" borderId="0" xfId="9" applyFont="1"/>
    <xf numFmtId="0" fontId="0" fillId="0" borderId="0" xfId="0" applyAlignment="1">
      <alignment vertical="center"/>
    </xf>
    <xf numFmtId="0" fontId="13" fillId="0" borderId="0" xfId="0" applyFont="1" applyAlignment="1">
      <alignment vertical="center"/>
    </xf>
    <xf numFmtId="0" fontId="0" fillId="0" borderId="0" xfId="0" applyAlignment="1">
      <alignment horizontal="center" vertical="center"/>
    </xf>
    <xf numFmtId="170" fontId="4" fillId="0" borderId="0" xfId="9" applyNumberFormat="1" applyFont="1" applyAlignment="1">
      <alignment horizontal="center" vertical="center"/>
    </xf>
    <xf numFmtId="0" fontId="2" fillId="0" borderId="0" xfId="8" applyAlignment="1">
      <alignment vertical="center"/>
    </xf>
    <xf numFmtId="49" fontId="2" fillId="0" borderId="0" xfId="8" applyNumberFormat="1" applyAlignment="1">
      <alignment vertical="center"/>
    </xf>
    <xf numFmtId="49" fontId="13" fillId="0" borderId="0" xfId="0" applyNumberFormat="1" applyFont="1" applyAlignment="1">
      <alignment vertical="center"/>
    </xf>
    <xf numFmtId="49" fontId="13" fillId="0" borderId="0" xfId="0" applyNumberFormat="1" applyFont="1" applyAlignment="1">
      <alignment horizontal="center" vertical="center"/>
    </xf>
    <xf numFmtId="0" fontId="4" fillId="0" borderId="0" xfId="7" applyFont="1" applyAlignment="1">
      <alignment horizontal="left" vertical="center"/>
    </xf>
    <xf numFmtId="0" fontId="6" fillId="0" borderId="0" xfId="7" applyFont="1" applyAlignment="1">
      <alignment horizontal="left" vertical="center"/>
    </xf>
    <xf numFmtId="0" fontId="5" fillId="0" borderId="0" xfId="7" applyFont="1" applyAlignment="1">
      <alignment horizontal="left" vertical="center"/>
    </xf>
    <xf numFmtId="49" fontId="0" fillId="0" borderId="0" xfId="0" applyNumberFormat="1" applyAlignment="1">
      <alignment horizontal="center" vertical="center"/>
    </xf>
    <xf numFmtId="0" fontId="48" fillId="0" borderId="0" xfId="9" applyFont="1" applyAlignment="1">
      <alignment vertical="center"/>
    </xf>
    <xf numFmtId="0" fontId="4" fillId="0" borderId="0" xfId="8" applyFont="1" applyAlignment="1">
      <alignment vertical="center"/>
    </xf>
    <xf numFmtId="41" fontId="0" fillId="0" borderId="0" xfId="0" applyNumberFormat="1" applyAlignment="1">
      <alignment vertical="center"/>
    </xf>
    <xf numFmtId="0" fontId="4" fillId="0" borderId="0" xfId="7" applyFont="1" applyAlignment="1">
      <alignment horizontal="left" vertical="center" wrapText="1"/>
    </xf>
    <xf numFmtId="0" fontId="6" fillId="0" borderId="0" xfId="7" applyFont="1" applyAlignment="1">
      <alignment horizontal="left" vertical="center" wrapText="1"/>
    </xf>
    <xf numFmtId="0" fontId="5" fillId="0" borderId="0" xfId="7" applyFont="1" applyAlignment="1">
      <alignment horizontal="left" vertical="center" wrapText="1"/>
    </xf>
    <xf numFmtId="0" fontId="4" fillId="0" borderId="0" xfId="7" applyFont="1" applyAlignment="1">
      <alignment horizontal="center" vertical="center" wrapText="1"/>
    </xf>
    <xf numFmtId="43" fontId="4" fillId="0" borderId="0" xfId="9" applyNumberFormat="1" applyFont="1" applyAlignment="1">
      <alignment vertical="center"/>
    </xf>
    <xf numFmtId="0" fontId="16" fillId="0" borderId="0" xfId="9" applyFont="1" applyAlignment="1">
      <alignment horizontal="left" vertical="center"/>
    </xf>
    <xf numFmtId="0" fontId="8" fillId="0" borderId="0" xfId="9" applyFont="1" applyAlignment="1">
      <alignment horizontal="left" vertical="center"/>
    </xf>
    <xf numFmtId="42" fontId="17" fillId="0" borderId="0" xfId="1" applyNumberFormat="1" applyFont="1" applyBorder="1" applyAlignment="1">
      <alignment vertical="center"/>
    </xf>
    <xf numFmtId="2" fontId="13" fillId="0" borderId="0" xfId="0" applyNumberFormat="1" applyFont="1" applyAlignment="1">
      <alignment vertical="center"/>
    </xf>
    <xf numFmtId="2" fontId="0" fillId="0" borderId="0" xfId="0" applyNumberFormat="1" applyAlignment="1">
      <alignment vertical="center"/>
    </xf>
    <xf numFmtId="0" fontId="49" fillId="0" borderId="0" xfId="0" applyFont="1" applyAlignment="1">
      <alignment vertical="center"/>
    </xf>
    <xf numFmtId="0" fontId="50" fillId="0" borderId="0" xfId="0" applyFont="1" applyAlignment="1">
      <alignment horizontal="left" vertical="center"/>
    </xf>
    <xf numFmtId="0" fontId="49" fillId="0" borderId="0" xfId="0" applyFont="1" applyAlignment="1">
      <alignment horizontal="left" vertical="center"/>
    </xf>
    <xf numFmtId="41" fontId="51" fillId="3" borderId="4" xfId="0" applyNumberFormat="1" applyFont="1" applyFill="1" applyBorder="1" applyAlignment="1">
      <alignment horizontal="center" vertical="center"/>
    </xf>
    <xf numFmtId="10" fontId="51" fillId="3" borderId="5" xfId="0" applyNumberFormat="1" applyFont="1" applyFill="1" applyBorder="1" applyAlignment="1">
      <alignment horizontal="center" vertical="center"/>
    </xf>
    <xf numFmtId="0" fontId="3" fillId="0" borderId="0" xfId="9" applyFont="1" applyAlignment="1">
      <alignment horizontal="center" vertical="center"/>
    </xf>
    <xf numFmtId="0" fontId="52" fillId="0" borderId="0" xfId="0" applyFont="1" applyAlignment="1">
      <alignment vertical="center"/>
    </xf>
    <xf numFmtId="170" fontId="8" fillId="0" borderId="0" xfId="0" applyNumberFormat="1" applyFont="1" applyAlignment="1">
      <alignment vertical="center"/>
    </xf>
    <xf numFmtId="0" fontId="3" fillId="3" borderId="6" xfId="9" applyFont="1" applyFill="1" applyBorder="1" applyAlignment="1">
      <alignment horizontal="center" vertical="center"/>
    </xf>
    <xf numFmtId="37" fontId="3" fillId="3" borderId="6" xfId="9" applyNumberFormat="1" applyFont="1" applyFill="1" applyBorder="1" applyAlignment="1">
      <alignment horizontal="center" vertical="center"/>
    </xf>
    <xf numFmtId="37" fontId="3" fillId="3" borderId="7" xfId="9" applyNumberFormat="1" applyFont="1" applyFill="1" applyBorder="1" applyAlignment="1">
      <alignment horizontal="center" vertical="center"/>
    </xf>
    <xf numFmtId="0" fontId="3" fillId="3" borderId="8" xfId="9" applyFont="1" applyFill="1" applyBorder="1" applyAlignment="1">
      <alignment horizontal="center" vertical="center" wrapText="1"/>
    </xf>
    <xf numFmtId="41" fontId="3" fillId="3" borderId="9" xfId="9" applyNumberFormat="1" applyFont="1" applyFill="1" applyBorder="1" applyAlignment="1">
      <alignment horizontal="center" vertical="center" wrapText="1"/>
    </xf>
    <xf numFmtId="0" fontId="3" fillId="3" borderId="10" xfId="9" applyFont="1" applyFill="1" applyBorder="1" applyAlignment="1">
      <alignment horizontal="center" vertical="center" wrapText="1"/>
    </xf>
    <xf numFmtId="41" fontId="53" fillId="3" borderId="11" xfId="9" applyNumberFormat="1" applyFont="1" applyFill="1" applyBorder="1" applyAlignment="1">
      <alignment horizontal="center" vertical="center" wrapText="1"/>
    </xf>
    <xf numFmtId="41" fontId="53" fillId="3" borderId="12" xfId="9" applyNumberFormat="1" applyFont="1" applyFill="1" applyBorder="1" applyAlignment="1">
      <alignment horizontal="center" vertical="center" wrapText="1"/>
    </xf>
    <xf numFmtId="43" fontId="2" fillId="0" borderId="13" xfId="9" applyNumberFormat="1" applyFont="1" applyBorder="1" applyAlignment="1">
      <alignment vertical="center"/>
    </xf>
    <xf numFmtId="0" fontId="24" fillId="0" borderId="14" xfId="9" applyFont="1" applyBorder="1" applyAlignment="1">
      <alignment horizontal="centerContinuous" vertical="center"/>
    </xf>
    <xf numFmtId="0" fontId="24" fillId="0" borderId="1" xfId="9" applyFont="1" applyBorder="1" applyAlignment="1">
      <alignment horizontal="centerContinuous" vertical="center"/>
    </xf>
    <xf numFmtId="41" fontId="24" fillId="0" borderId="1" xfId="9" applyNumberFormat="1" applyFont="1" applyBorder="1" applyAlignment="1">
      <alignment vertical="center"/>
    </xf>
    <xf numFmtId="41" fontId="24" fillId="0" borderId="2" xfId="9" applyNumberFormat="1" applyFont="1" applyBorder="1" applyAlignment="1">
      <alignment vertical="center"/>
    </xf>
    <xf numFmtId="0" fontId="24" fillId="0" borderId="0" xfId="9" applyFont="1" applyAlignment="1">
      <alignment vertical="center"/>
    </xf>
    <xf numFmtId="43" fontId="24" fillId="0" borderId="13" xfId="9" applyNumberFormat="1" applyFont="1" applyBorder="1" applyAlignment="1">
      <alignment vertical="center"/>
    </xf>
    <xf numFmtId="41" fontId="24" fillId="0" borderId="9" xfId="9" applyNumberFormat="1" applyFont="1" applyBorder="1" applyAlignment="1">
      <alignment vertical="center"/>
    </xf>
    <xf numFmtId="41" fontId="24" fillId="0" borderId="15" xfId="9" applyNumberFormat="1" applyFont="1" applyBorder="1" applyAlignment="1">
      <alignment vertical="center"/>
    </xf>
    <xf numFmtId="43" fontId="24" fillId="0" borderId="16" xfId="9" applyNumberFormat="1" applyFont="1" applyBorder="1" applyAlignment="1">
      <alignment vertical="center"/>
    </xf>
    <xf numFmtId="43" fontId="24" fillId="0" borderId="13" xfId="9" applyNumberFormat="1" applyFont="1" applyBorder="1" applyAlignment="1">
      <alignment horizontal="center" vertical="center"/>
    </xf>
    <xf numFmtId="43" fontId="24" fillId="0" borderId="16" xfId="9" applyNumberFormat="1" applyFont="1" applyBorder="1" applyAlignment="1">
      <alignment horizontal="center" vertical="center"/>
    </xf>
    <xf numFmtId="41" fontId="3" fillId="3" borderId="17" xfId="9" applyNumberFormat="1" applyFont="1" applyFill="1" applyBorder="1" applyAlignment="1">
      <alignment horizontal="center" vertical="center" wrapText="1"/>
    </xf>
    <xf numFmtId="0" fontId="3" fillId="0" borderId="0" xfId="9" applyFont="1" applyAlignment="1">
      <alignment vertical="center"/>
    </xf>
    <xf numFmtId="41" fontId="2" fillId="0" borderId="0" xfId="9" applyNumberFormat="1" applyFont="1" applyAlignment="1">
      <alignment horizontal="right" vertical="center"/>
    </xf>
    <xf numFmtId="0" fontId="2" fillId="0" borderId="0" xfId="9" applyFont="1" applyAlignment="1">
      <alignment horizontal="center" vertical="center"/>
    </xf>
    <xf numFmtId="170" fontId="2" fillId="0" borderId="0" xfId="9" applyNumberFormat="1" applyFont="1" applyAlignment="1">
      <alignment horizontal="center" vertical="center"/>
    </xf>
    <xf numFmtId="0" fontId="3" fillId="3" borderId="18" xfId="9" applyFont="1" applyFill="1" applyBorder="1" applyAlignment="1">
      <alignment horizontal="center" vertical="center"/>
    </xf>
    <xf numFmtId="37" fontId="3" fillId="3" borderId="18" xfId="9" applyNumberFormat="1" applyFont="1" applyFill="1" applyBorder="1" applyAlignment="1">
      <alignment horizontal="center" vertical="center"/>
    </xf>
    <xf numFmtId="37" fontId="3" fillId="3" borderId="19" xfId="9" applyNumberFormat="1" applyFont="1" applyFill="1" applyBorder="1" applyAlignment="1">
      <alignment horizontal="center" vertical="center"/>
    </xf>
    <xf numFmtId="41" fontId="3" fillId="3" borderId="20" xfId="9" applyNumberFormat="1" applyFont="1" applyFill="1" applyBorder="1" applyAlignment="1">
      <alignment horizontal="center" vertical="center" wrapText="1"/>
    </xf>
    <xf numFmtId="41" fontId="3" fillId="3" borderId="21" xfId="9" applyNumberFormat="1" applyFont="1" applyFill="1" applyBorder="1" applyAlignment="1">
      <alignment horizontal="center" vertical="center" wrapText="1"/>
    </xf>
    <xf numFmtId="41" fontId="47" fillId="3" borderId="10" xfId="9" applyNumberFormat="1" applyFont="1" applyFill="1" applyBorder="1" applyAlignment="1">
      <alignment horizontal="center" vertical="center" wrapText="1"/>
    </xf>
    <xf numFmtId="41" fontId="53" fillId="3" borderId="10" xfId="9" applyNumberFormat="1" applyFont="1" applyFill="1" applyBorder="1" applyAlignment="1">
      <alignment horizontal="center" vertical="center" wrapText="1"/>
    </xf>
    <xf numFmtId="41" fontId="53" fillId="3" borderId="22" xfId="9" applyNumberFormat="1" applyFont="1" applyFill="1" applyBorder="1" applyAlignment="1">
      <alignment horizontal="center" vertical="center" wrapText="1"/>
    </xf>
    <xf numFmtId="41" fontId="3" fillId="3" borderId="20" xfId="9" applyNumberFormat="1" applyFont="1" applyFill="1" applyBorder="1" applyAlignment="1">
      <alignment horizontal="center" wrapText="1"/>
    </xf>
    <xf numFmtId="0" fontId="4" fillId="0" borderId="1" xfId="9" applyFont="1" applyBorder="1" applyAlignment="1">
      <alignment horizontal="center" vertical="center"/>
    </xf>
    <xf numFmtId="0" fontId="24" fillId="0" borderId="14" xfId="9" applyFont="1" applyBorder="1" applyAlignment="1">
      <alignment horizontal="center" vertical="center"/>
    </xf>
    <xf numFmtId="0" fontId="20" fillId="0" borderId="17" xfId="9" applyFont="1" applyBorder="1" applyAlignment="1">
      <alignment vertical="center"/>
    </xf>
    <xf numFmtId="0" fontId="20" fillId="0" borderId="23" xfId="9" applyFont="1" applyBorder="1" applyAlignment="1">
      <alignment vertical="center"/>
    </xf>
    <xf numFmtId="0" fontId="20" fillId="0" borderId="3" xfId="9" applyFont="1" applyBorder="1" applyAlignment="1">
      <alignment vertical="center"/>
    </xf>
    <xf numFmtId="0" fontId="24" fillId="0" borderId="0" xfId="9" applyFont="1" applyAlignment="1">
      <alignment horizontal="center" vertical="center"/>
    </xf>
    <xf numFmtId="41" fontId="24" fillId="0" borderId="0" xfId="9" applyNumberFormat="1" applyFont="1" applyAlignment="1">
      <alignment vertical="center"/>
    </xf>
    <xf numFmtId="41" fontId="3" fillId="0" borderId="0" xfId="9" applyNumberFormat="1" applyFont="1" applyAlignment="1">
      <alignment horizontal="center" vertical="center"/>
    </xf>
    <xf numFmtId="41" fontId="2" fillId="0" borderId="0" xfId="9" applyNumberFormat="1" applyFont="1" applyAlignment="1">
      <alignment vertical="center"/>
    </xf>
    <xf numFmtId="41" fontId="2" fillId="0" borderId="0" xfId="9" applyNumberFormat="1" applyFont="1" applyAlignment="1">
      <alignment horizontal="left" vertical="center"/>
    </xf>
    <xf numFmtId="41" fontId="2" fillId="0" borderId="0" xfId="9" applyNumberFormat="1" applyFont="1" applyAlignment="1">
      <alignment horizontal="center" vertical="center"/>
    </xf>
    <xf numFmtId="41" fontId="24" fillId="0" borderId="0" xfId="9" applyNumberFormat="1" applyFont="1" applyAlignment="1">
      <alignment horizontal="center" vertical="center"/>
    </xf>
    <xf numFmtId="37" fontId="3" fillId="3" borderId="24" xfId="9" applyNumberFormat="1" applyFont="1" applyFill="1" applyBorder="1" applyAlignment="1">
      <alignment horizontal="center" vertical="center"/>
    </xf>
    <xf numFmtId="0" fontId="3" fillId="3" borderId="20" xfId="9" applyFont="1" applyFill="1" applyBorder="1" applyAlignment="1">
      <alignment horizontal="center" vertical="center" wrapText="1"/>
    </xf>
    <xf numFmtId="41" fontId="3" fillId="3" borderId="25" xfId="9" applyNumberFormat="1" applyFont="1" applyFill="1" applyBorder="1" applyAlignment="1">
      <alignment horizontal="center" vertical="center" wrapText="1"/>
    </xf>
    <xf numFmtId="10" fontId="53" fillId="3" borderId="10" xfId="9" applyNumberFormat="1" applyFont="1" applyFill="1" applyBorder="1" applyAlignment="1">
      <alignment horizontal="center" vertical="center" wrapText="1"/>
    </xf>
    <xf numFmtId="10" fontId="53" fillId="3" borderId="22" xfId="9" applyNumberFormat="1" applyFont="1" applyFill="1" applyBorder="1" applyAlignment="1">
      <alignment horizontal="center" vertical="center" wrapText="1"/>
    </xf>
    <xf numFmtId="0" fontId="3" fillId="3" borderId="26" xfId="9" applyFont="1" applyFill="1" applyBorder="1" applyAlignment="1">
      <alignment horizontal="center"/>
    </xf>
    <xf numFmtId="0" fontId="3" fillId="3" borderId="5" xfId="9" applyFont="1" applyFill="1" applyBorder="1" applyAlignment="1">
      <alignment horizontal="center"/>
    </xf>
    <xf numFmtId="10" fontId="53" fillId="3" borderId="27" xfId="9" applyNumberFormat="1" applyFont="1" applyFill="1" applyBorder="1" applyAlignment="1">
      <alignment horizontal="center" vertical="center" wrapText="1"/>
    </xf>
    <xf numFmtId="0" fontId="20" fillId="0" borderId="28" xfId="9" applyFont="1" applyBorder="1" applyAlignment="1">
      <alignment horizontal="center" vertical="center"/>
    </xf>
    <xf numFmtId="0" fontId="20" fillId="0" borderId="29" xfId="9" applyFont="1" applyBorder="1" applyAlignment="1">
      <alignment horizontal="center" vertical="center"/>
    </xf>
    <xf numFmtId="43" fontId="24" fillId="0" borderId="0" xfId="9" applyNumberFormat="1" applyFont="1" applyAlignment="1">
      <alignment vertical="center"/>
    </xf>
    <xf numFmtId="0" fontId="20" fillId="0" borderId="0" xfId="9" applyFont="1" applyAlignment="1">
      <alignment horizontal="center" vertical="center"/>
    </xf>
    <xf numFmtId="167" fontId="24" fillId="0" borderId="0" xfId="9" applyNumberFormat="1" applyFont="1" applyAlignment="1">
      <alignment horizontal="center" vertical="center"/>
    </xf>
    <xf numFmtId="42" fontId="27" fillId="0" borderId="0" xfId="9" applyNumberFormat="1" applyFont="1" applyAlignment="1">
      <alignment vertical="center"/>
    </xf>
    <xf numFmtId="0" fontId="24" fillId="0" borderId="0" xfId="9" applyFont="1"/>
    <xf numFmtId="0" fontId="24" fillId="0" borderId="30" xfId="9" applyFont="1" applyBorder="1"/>
    <xf numFmtId="41" fontId="24" fillId="0" borderId="30" xfId="9" applyNumberFormat="1" applyFont="1" applyBorder="1"/>
    <xf numFmtId="43" fontId="24" fillId="0" borderId="14" xfId="9" applyNumberFormat="1" applyFont="1" applyBorder="1" applyAlignment="1">
      <alignment vertical="center"/>
    </xf>
    <xf numFmtId="167" fontId="24" fillId="0" borderId="1" xfId="9" applyNumberFormat="1" applyFont="1" applyBorder="1" applyAlignment="1">
      <alignment horizontal="center" vertical="center"/>
    </xf>
    <xf numFmtId="0" fontId="26" fillId="0" borderId="0" xfId="9" applyFont="1" applyAlignment="1">
      <alignment horizontal="left" vertical="center"/>
    </xf>
    <xf numFmtId="0" fontId="20" fillId="0" borderId="0" xfId="9" applyFont="1" applyAlignment="1">
      <alignment horizontal="left" vertical="center"/>
    </xf>
    <xf numFmtId="42" fontId="30" fillId="0" borderId="0" xfId="1" applyNumberFormat="1" applyFont="1" applyBorder="1" applyAlignment="1">
      <alignment vertical="center"/>
    </xf>
    <xf numFmtId="41" fontId="2" fillId="0" borderId="0" xfId="9" applyNumberFormat="1" applyFont="1" applyAlignment="1">
      <alignment horizontal="centerContinuous" vertical="center"/>
    </xf>
    <xf numFmtId="41" fontId="24" fillId="0" borderId="17" xfId="9" applyNumberFormat="1" applyFont="1" applyBorder="1" applyAlignme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3" fillId="0" borderId="30" xfId="0" applyFont="1" applyBorder="1" applyAlignment="1">
      <alignment vertical="center"/>
    </xf>
    <xf numFmtId="0" fontId="3" fillId="3" borderId="9" xfId="0" applyFont="1" applyFill="1" applyBorder="1" applyAlignment="1">
      <alignment horizontal="center" vertical="center" wrapText="1"/>
    </xf>
    <xf numFmtId="2" fontId="3" fillId="3" borderId="9" xfId="0" applyNumberFormat="1" applyFont="1" applyFill="1" applyBorder="1" applyAlignment="1">
      <alignment horizontal="center" vertical="center" wrapText="1"/>
    </xf>
    <xf numFmtId="0" fontId="3" fillId="3" borderId="31" xfId="0" applyFont="1" applyFill="1" applyBorder="1" applyAlignment="1">
      <alignment horizontal="center" vertical="center" wrapText="1"/>
    </xf>
    <xf numFmtId="49" fontId="12" fillId="0" borderId="32" xfId="0" applyNumberFormat="1" applyFont="1" applyBorder="1" applyAlignment="1">
      <alignment horizontal="center" vertical="center" wrapText="1"/>
    </xf>
    <xf numFmtId="0" fontId="20" fillId="0" borderId="33" xfId="0" applyFont="1" applyBorder="1" applyAlignment="1">
      <alignment horizontal="left" vertical="center"/>
    </xf>
    <xf numFmtId="0" fontId="20" fillId="0" borderId="34" xfId="0" applyFont="1" applyBorder="1" applyAlignment="1">
      <alignment horizontal="left" vertical="center"/>
    </xf>
    <xf numFmtId="0" fontId="20" fillId="0" borderId="35" xfId="0" applyFont="1" applyBorder="1" applyAlignment="1">
      <alignment horizontal="left" vertical="center"/>
    </xf>
    <xf numFmtId="0" fontId="12" fillId="0" borderId="36" xfId="0" applyFont="1" applyBorder="1" applyAlignment="1">
      <alignment horizontal="left" vertical="center"/>
    </xf>
    <xf numFmtId="2" fontId="12" fillId="0" borderId="36" xfId="0" applyNumberFormat="1" applyFont="1" applyBorder="1" applyAlignment="1">
      <alignment vertical="center" wrapText="1"/>
    </xf>
    <xf numFmtId="0" fontId="12" fillId="0" borderId="36" xfId="0" applyFont="1" applyBorder="1" applyAlignment="1">
      <alignment vertical="center" wrapText="1"/>
    </xf>
    <xf numFmtId="0" fontId="3" fillId="3" borderId="37" xfId="0" applyFont="1" applyFill="1" applyBorder="1" applyAlignment="1">
      <alignment vertical="center" wrapText="1"/>
    </xf>
    <xf numFmtId="0" fontId="3" fillId="3" borderId="1" xfId="0" applyFont="1" applyFill="1" applyBorder="1" applyAlignment="1">
      <alignment horizontal="center" vertical="center" wrapText="1"/>
    </xf>
    <xf numFmtId="0" fontId="3" fillId="0" borderId="38" xfId="0" applyFont="1" applyBorder="1" applyAlignment="1">
      <alignment horizontal="center" vertical="center"/>
    </xf>
    <xf numFmtId="0" fontId="20" fillId="0" borderId="0" xfId="0" applyFont="1" applyAlignment="1">
      <alignment horizontal="center" vertical="center"/>
    </xf>
    <xf numFmtId="0" fontId="47" fillId="0" borderId="0" xfId="0" applyFont="1" applyAlignment="1">
      <alignment horizontal="left" vertical="center"/>
    </xf>
    <xf numFmtId="0" fontId="54" fillId="0" borderId="0" xfId="0" applyFont="1" applyAlignment="1">
      <alignment horizontal="left" vertical="center"/>
    </xf>
    <xf numFmtId="0" fontId="14" fillId="0" borderId="0" xfId="0" applyFont="1" applyAlignment="1">
      <alignment horizontal="center" vertical="center"/>
    </xf>
    <xf numFmtId="0" fontId="2" fillId="3" borderId="39" xfId="8" applyFill="1" applyBorder="1" applyAlignment="1">
      <alignment horizontal="center" vertical="center" shrinkToFit="1"/>
    </xf>
    <xf numFmtId="0" fontId="2" fillId="3" borderId="40" xfId="8" applyFill="1" applyBorder="1" applyAlignment="1">
      <alignment horizontal="center" vertical="center" shrinkToFit="1"/>
    </xf>
    <xf numFmtId="49" fontId="24" fillId="0" borderId="41" xfId="8" applyNumberFormat="1" applyFont="1" applyBorder="1" applyAlignment="1">
      <alignment horizontal="right" vertical="center"/>
    </xf>
    <xf numFmtId="1" fontId="55" fillId="0" borderId="0" xfId="0" applyNumberFormat="1" applyFont="1" applyAlignment="1" applyProtection="1">
      <alignment horizontal="left" vertical="center"/>
      <protection locked="0"/>
    </xf>
    <xf numFmtId="0" fontId="52" fillId="0" borderId="0" xfId="0" applyFont="1" applyAlignment="1">
      <alignment horizontal="right" vertical="center"/>
    </xf>
    <xf numFmtId="0" fontId="3" fillId="0" borderId="42" xfId="0" applyFont="1" applyBorder="1" applyAlignment="1" applyProtection="1">
      <alignment horizontal="center" vertical="center"/>
      <protection locked="0"/>
    </xf>
    <xf numFmtId="0" fontId="3" fillId="3" borderId="11" xfId="0" applyFont="1" applyFill="1" applyBorder="1" applyAlignment="1">
      <alignment horizontal="center" vertical="center"/>
    </xf>
    <xf numFmtId="0" fontId="3" fillId="3" borderId="43" xfId="0" applyFont="1" applyFill="1" applyBorder="1" applyAlignment="1">
      <alignment horizontal="center" vertical="center"/>
    </xf>
    <xf numFmtId="41" fontId="51" fillId="3" borderId="44" xfId="0" applyNumberFormat="1" applyFont="1" applyFill="1" applyBorder="1" applyAlignment="1">
      <alignment horizontal="center" vertical="center"/>
    </xf>
    <xf numFmtId="0" fontId="2" fillId="0" borderId="0" xfId="7" applyAlignment="1">
      <alignment vertical="center"/>
    </xf>
    <xf numFmtId="0" fontId="38" fillId="0" borderId="0" xfId="7" applyFont="1" applyAlignment="1">
      <alignment vertical="center"/>
    </xf>
    <xf numFmtId="0" fontId="39" fillId="0" borderId="0" xfId="7" applyFont="1" applyAlignment="1">
      <alignment vertical="center"/>
    </xf>
    <xf numFmtId="0" fontId="24" fillId="0" borderId="0" xfId="7" applyFont="1" applyAlignment="1">
      <alignment vertical="center"/>
    </xf>
    <xf numFmtId="0" fontId="40" fillId="0" borderId="0" xfId="7" applyFont="1" applyAlignment="1">
      <alignment vertical="center"/>
    </xf>
    <xf numFmtId="0" fontId="41" fillId="0" borderId="0" xfId="7" applyFont="1" applyAlignment="1">
      <alignment vertical="center"/>
    </xf>
    <xf numFmtId="0" fontId="41" fillId="0" borderId="0" xfId="7" applyFont="1" applyAlignment="1">
      <alignment horizontal="center" vertical="center"/>
    </xf>
    <xf numFmtId="0" fontId="24" fillId="0" borderId="45" xfId="7" applyFont="1" applyBorder="1" applyAlignment="1">
      <alignment vertical="center"/>
    </xf>
    <xf numFmtId="0" fontId="24" fillId="0" borderId="46" xfId="7" applyFont="1" applyBorder="1" applyAlignment="1">
      <alignment vertical="center"/>
    </xf>
    <xf numFmtId="170" fontId="2" fillId="0" borderId="47" xfId="7" applyNumberFormat="1" applyBorder="1" applyAlignment="1">
      <alignment horizontal="left" vertical="center"/>
    </xf>
    <xf numFmtId="166" fontId="39" fillId="0" borderId="0" xfId="7" applyNumberFormat="1" applyFont="1" applyAlignment="1">
      <alignment horizontal="center" vertical="center"/>
    </xf>
    <xf numFmtId="0" fontId="2" fillId="0" borderId="48" xfId="7" applyBorder="1" applyAlignment="1">
      <alignment vertical="center"/>
    </xf>
    <xf numFmtId="0" fontId="23" fillId="0" borderId="49" xfId="7" applyFont="1" applyBorder="1" applyAlignment="1">
      <alignment horizontal="left" vertical="center" wrapText="1"/>
    </xf>
    <xf numFmtId="0" fontId="23" fillId="0" borderId="0" xfId="7" applyFont="1" applyAlignment="1">
      <alignment horizontal="left" vertical="center" wrapText="1"/>
    </xf>
    <xf numFmtId="0" fontId="23" fillId="0" borderId="48" xfId="7" applyFont="1" applyBorder="1" applyAlignment="1">
      <alignment horizontal="left" vertical="center" wrapText="1"/>
    </xf>
    <xf numFmtId="41" fontId="2" fillId="0" borderId="0" xfId="7" applyNumberFormat="1" applyAlignment="1">
      <alignment vertical="center"/>
    </xf>
    <xf numFmtId="42" fontId="2" fillId="0" borderId="0" xfId="7" applyNumberFormat="1" applyAlignment="1">
      <alignment vertical="center"/>
    </xf>
    <xf numFmtId="0" fontId="2" fillId="0" borderId="49" xfId="7" applyBorder="1" applyAlignment="1">
      <alignment vertical="center"/>
    </xf>
    <xf numFmtId="0" fontId="24" fillId="0" borderId="48" xfId="7" applyFont="1" applyBorder="1" applyAlignment="1">
      <alignment vertical="center"/>
    </xf>
    <xf numFmtId="0" fontId="24" fillId="0" borderId="49" xfId="7" applyFont="1" applyBorder="1" applyAlignment="1">
      <alignment horizontal="center" vertical="center"/>
    </xf>
    <xf numFmtId="0" fontId="29" fillId="0" borderId="0" xfId="7" applyFont="1" applyAlignment="1">
      <alignment horizontal="center" vertical="center"/>
    </xf>
    <xf numFmtId="0" fontId="56" fillId="0" borderId="0" xfId="0" applyFont="1" applyAlignment="1">
      <alignment vertical="center" wrapText="1"/>
    </xf>
    <xf numFmtId="170" fontId="24" fillId="0" borderId="0" xfId="7" applyNumberFormat="1" applyFont="1" applyAlignment="1">
      <alignment horizontal="left" vertical="center"/>
    </xf>
    <xf numFmtId="167" fontId="24" fillId="0" borderId="9" xfId="9" applyNumberFormat="1" applyFont="1" applyBorder="1" applyAlignment="1">
      <alignment horizontal="center" vertical="center" shrinkToFit="1"/>
    </xf>
    <xf numFmtId="42" fontId="24" fillId="0" borderId="9" xfId="9" applyNumberFormat="1" applyFont="1" applyBorder="1" applyAlignment="1">
      <alignment vertical="center" shrinkToFit="1"/>
    </xf>
    <xf numFmtId="42" fontId="24" fillId="4" borderId="15" xfId="9" applyNumberFormat="1" applyFont="1" applyFill="1" applyBorder="1" applyAlignment="1">
      <alignment vertical="center" shrinkToFit="1"/>
    </xf>
    <xf numFmtId="41" fontId="24" fillId="0" borderId="9" xfId="9" applyNumberFormat="1" applyFont="1" applyBorder="1" applyAlignment="1">
      <alignment vertical="center" shrinkToFit="1"/>
    </xf>
    <xf numFmtId="41" fontId="24" fillId="4" borderId="15" xfId="9" applyNumberFormat="1" applyFont="1" applyFill="1" applyBorder="1" applyAlignment="1">
      <alignment vertical="center" shrinkToFit="1"/>
    </xf>
    <xf numFmtId="41" fontId="25" fillId="0" borderId="9" xfId="9" applyNumberFormat="1" applyFont="1" applyBorder="1" applyAlignment="1">
      <alignment vertical="center" shrinkToFit="1"/>
    </xf>
    <xf numFmtId="41" fontId="25" fillId="4" borderId="15" xfId="9" applyNumberFormat="1" applyFont="1" applyFill="1" applyBorder="1" applyAlignment="1">
      <alignment vertical="center" shrinkToFit="1"/>
    </xf>
    <xf numFmtId="42" fontId="27" fillId="0" borderId="9" xfId="9" applyNumberFormat="1" applyFont="1" applyBorder="1" applyAlignment="1">
      <alignment vertical="center" shrinkToFit="1"/>
    </xf>
    <xf numFmtId="42" fontId="27" fillId="4" borderId="15" xfId="9" applyNumberFormat="1" applyFont="1" applyFill="1" applyBorder="1" applyAlignment="1">
      <alignment vertical="center" shrinkToFit="1"/>
    </xf>
    <xf numFmtId="42" fontId="28" fillId="0" borderId="9" xfId="9" applyNumberFormat="1" applyFont="1" applyBorder="1" applyAlignment="1">
      <alignment vertical="center" shrinkToFit="1"/>
    </xf>
    <xf numFmtId="42" fontId="28" fillId="4" borderId="15" xfId="9" applyNumberFormat="1" applyFont="1" applyFill="1" applyBorder="1" applyAlignment="1">
      <alignment vertical="center" shrinkToFit="1"/>
    </xf>
    <xf numFmtId="41" fontId="20" fillId="0" borderId="9" xfId="9" applyNumberFormat="1" applyFont="1" applyBorder="1" applyAlignment="1">
      <alignment vertical="center" shrinkToFit="1"/>
    </xf>
    <xf numFmtId="41" fontId="20" fillId="4" borderId="15" xfId="9" applyNumberFormat="1" applyFont="1" applyFill="1" applyBorder="1" applyAlignment="1">
      <alignment vertical="center" shrinkToFit="1"/>
    </xf>
    <xf numFmtId="42" fontId="25" fillId="4" borderId="15" xfId="9" applyNumberFormat="1" applyFont="1" applyFill="1" applyBorder="1" applyAlignment="1">
      <alignment vertical="center" shrinkToFit="1"/>
    </xf>
    <xf numFmtId="167" fontId="20" fillId="0" borderId="9" xfId="9" applyNumberFormat="1" applyFont="1" applyBorder="1" applyAlignment="1">
      <alignment horizontal="center" vertical="center" shrinkToFit="1"/>
    </xf>
    <xf numFmtId="167" fontId="29" fillId="0" borderId="9" xfId="9" applyNumberFormat="1" applyFont="1" applyBorder="1" applyAlignment="1">
      <alignment horizontal="center" vertical="center" shrinkToFit="1"/>
    </xf>
    <xf numFmtId="42" fontId="30" fillId="0" borderId="9" xfId="9" applyNumberFormat="1" applyFont="1" applyBorder="1" applyAlignment="1">
      <alignment vertical="center" shrinkToFit="1"/>
    </xf>
    <xf numFmtId="42" fontId="30" fillId="4" borderId="15" xfId="9" applyNumberFormat="1" applyFont="1" applyFill="1" applyBorder="1" applyAlignment="1">
      <alignment vertical="center" shrinkToFit="1"/>
    </xf>
    <xf numFmtId="41" fontId="24" fillId="0" borderId="15" xfId="9" applyNumberFormat="1" applyFont="1" applyBorder="1" applyAlignment="1">
      <alignment vertical="center" shrinkToFit="1"/>
    </xf>
    <xf numFmtId="42" fontId="24" fillId="0" borderId="15" xfId="9" applyNumberFormat="1" applyFont="1" applyBorder="1" applyAlignment="1">
      <alignment vertical="center" shrinkToFit="1"/>
    </xf>
    <xf numFmtId="41" fontId="25" fillId="0" borderId="15" xfId="9" applyNumberFormat="1" applyFont="1" applyBorder="1" applyAlignment="1">
      <alignment vertical="center" shrinkToFit="1"/>
    </xf>
    <xf numFmtId="41" fontId="24" fillId="0" borderId="9" xfId="9" applyNumberFormat="1" applyFont="1" applyBorder="1" applyAlignment="1">
      <alignment horizontal="center" vertical="center" shrinkToFit="1"/>
    </xf>
    <xf numFmtId="42" fontId="30" fillId="0" borderId="15" xfId="9" applyNumberFormat="1" applyFont="1" applyBorder="1" applyAlignment="1">
      <alignment vertical="center" shrinkToFit="1"/>
    </xf>
    <xf numFmtId="0" fontId="20" fillId="0" borderId="50" xfId="9" applyFont="1" applyBorder="1" applyAlignment="1">
      <alignment horizontal="left" vertical="center" shrinkToFit="1"/>
    </xf>
    <xf numFmtId="42" fontId="30" fillId="0" borderId="50" xfId="1" applyNumberFormat="1" applyFont="1" applyBorder="1" applyAlignment="1">
      <alignment vertical="center" shrinkToFit="1"/>
    </xf>
    <xf numFmtId="42" fontId="30" fillId="0" borderId="51" xfId="1" applyNumberFormat="1" applyFont="1" applyBorder="1" applyAlignment="1">
      <alignment vertical="center" shrinkToFit="1"/>
    </xf>
    <xf numFmtId="42" fontId="27" fillId="0" borderId="15" xfId="9" applyNumberFormat="1" applyFont="1" applyBorder="1" applyAlignment="1">
      <alignment vertical="center" shrinkToFit="1"/>
    </xf>
    <xf numFmtId="42" fontId="28" fillId="0" borderId="15" xfId="9" applyNumberFormat="1" applyFont="1" applyBorder="1" applyAlignment="1">
      <alignment vertical="center" shrinkToFit="1"/>
    </xf>
    <xf numFmtId="41" fontId="20" fillId="0" borderId="15" xfId="9" applyNumberFormat="1" applyFont="1" applyBorder="1" applyAlignment="1">
      <alignment vertical="center" shrinkToFit="1"/>
    </xf>
    <xf numFmtId="42" fontId="24" fillId="3" borderId="8" xfId="9" applyNumberFormat="1" applyFont="1" applyFill="1" applyBorder="1" applyAlignment="1">
      <alignment vertical="center" shrinkToFit="1"/>
    </xf>
    <xf numFmtId="42" fontId="24" fillId="3" borderId="20" xfId="9" applyNumberFormat="1" applyFont="1" applyFill="1" applyBorder="1" applyAlignment="1">
      <alignment vertical="center" shrinkToFit="1"/>
    </xf>
    <xf numFmtId="41" fontId="24" fillId="0" borderId="9" xfId="9" applyNumberFormat="1" applyFont="1" applyBorder="1" applyAlignment="1">
      <alignment horizontal="right" vertical="center" shrinkToFit="1"/>
    </xf>
    <xf numFmtId="41" fontId="25" fillId="0" borderId="9" xfId="9" applyNumberFormat="1" applyFont="1" applyBorder="1" applyAlignment="1">
      <alignment horizontal="right" vertical="center" shrinkToFit="1"/>
    </xf>
    <xf numFmtId="42" fontId="24" fillId="3" borderId="1" xfId="9" applyNumberFormat="1" applyFont="1" applyFill="1" applyBorder="1" applyAlignment="1">
      <alignment vertical="center" shrinkToFit="1"/>
    </xf>
    <xf numFmtId="41" fontId="24" fillId="0" borderId="15" xfId="1" applyNumberFormat="1" applyFont="1" applyBorder="1" applyAlignment="1">
      <alignment vertical="center" shrinkToFit="1"/>
    </xf>
    <xf numFmtId="42" fontId="30" fillId="0" borderId="50" xfId="1" applyNumberFormat="1" applyFont="1" applyFill="1" applyBorder="1" applyAlignment="1">
      <alignment vertical="center" shrinkToFit="1"/>
    </xf>
    <xf numFmtId="41" fontId="4" fillId="0" borderId="0" xfId="9" applyNumberFormat="1" applyFont="1" applyAlignment="1">
      <alignment vertical="center" shrinkToFit="1"/>
    </xf>
    <xf numFmtId="42" fontId="24" fillId="4" borderId="8" xfId="9" applyNumberFormat="1" applyFont="1" applyFill="1" applyBorder="1" applyAlignment="1">
      <alignment vertical="center" shrinkToFit="1"/>
    </xf>
    <xf numFmtId="42" fontId="24" fillId="4" borderId="20" xfId="9" applyNumberFormat="1" applyFont="1" applyFill="1" applyBorder="1" applyAlignment="1">
      <alignment vertical="center" shrinkToFit="1"/>
    </xf>
    <xf numFmtId="167" fontId="24" fillId="0" borderId="50" xfId="9" applyNumberFormat="1" applyFont="1" applyBorder="1" applyAlignment="1">
      <alignment horizontal="center" vertical="center" shrinkToFit="1"/>
    </xf>
    <xf numFmtId="42" fontId="27" fillId="0" borderId="50" xfId="9" applyNumberFormat="1" applyFont="1" applyBorder="1" applyAlignment="1">
      <alignment vertical="center" shrinkToFit="1"/>
    </xf>
    <xf numFmtId="42" fontId="27" fillId="0" borderId="51" xfId="9" applyNumberFormat="1" applyFont="1" applyBorder="1" applyAlignment="1">
      <alignment vertical="center" shrinkToFit="1"/>
    </xf>
    <xf numFmtId="10" fontId="24" fillId="0" borderId="52" xfId="9" applyNumberFormat="1" applyFont="1" applyBorder="1" applyAlignment="1">
      <alignment shrinkToFit="1"/>
    </xf>
    <xf numFmtId="10" fontId="25" fillId="0" borderId="53" xfId="9" applyNumberFormat="1" applyFont="1" applyBorder="1" applyAlignment="1">
      <alignment shrinkToFit="1"/>
    </xf>
    <xf numFmtId="41" fontId="32" fillId="0" borderId="20" xfId="9" applyNumberFormat="1" applyFont="1" applyBorder="1" applyAlignment="1">
      <alignment shrinkToFit="1"/>
    </xf>
    <xf numFmtId="10" fontId="32" fillId="0" borderId="53" xfId="9" applyNumberFormat="1" applyFont="1" applyBorder="1" applyAlignment="1">
      <alignment shrinkToFit="1"/>
    </xf>
    <xf numFmtId="41" fontId="24" fillId="0" borderId="54" xfId="9" applyNumberFormat="1" applyFont="1" applyBorder="1" applyAlignment="1">
      <alignment shrinkToFit="1"/>
    </xf>
    <xf numFmtId="0" fontId="24" fillId="0" borderId="55" xfId="9" applyFont="1" applyBorder="1" applyAlignment="1">
      <alignment shrinkToFit="1"/>
    </xf>
    <xf numFmtId="167" fontId="24" fillId="0" borderId="1" xfId="9" applyNumberFormat="1" applyFont="1" applyBorder="1" applyAlignment="1">
      <alignment horizontal="center" vertical="center" shrinkToFit="1"/>
    </xf>
    <xf numFmtId="41" fontId="24" fillId="0" borderId="1" xfId="9" applyNumberFormat="1" applyFont="1" applyBorder="1" applyAlignment="1">
      <alignment vertical="center" shrinkToFit="1"/>
    </xf>
    <xf numFmtId="41" fontId="24" fillId="0" borderId="56" xfId="9" applyNumberFormat="1" applyFont="1" applyBorder="1" applyAlignment="1">
      <alignment vertical="center" shrinkToFit="1"/>
    </xf>
    <xf numFmtId="41" fontId="24" fillId="0" borderId="57" xfId="9" applyNumberFormat="1" applyFont="1" applyBorder="1" applyAlignment="1">
      <alignment vertical="center" shrinkToFit="1"/>
    </xf>
    <xf numFmtId="42" fontId="25" fillId="0" borderId="9" xfId="9" applyNumberFormat="1" applyFont="1" applyBorder="1" applyAlignment="1">
      <alignment vertical="center" shrinkToFit="1"/>
    </xf>
    <xf numFmtId="42" fontId="25" fillId="0" borderId="15" xfId="9" applyNumberFormat="1" applyFont="1" applyBorder="1" applyAlignment="1">
      <alignment vertical="center" shrinkToFit="1"/>
    </xf>
    <xf numFmtId="42" fontId="30" fillId="0" borderId="28" xfId="1" applyNumberFormat="1" applyFont="1" applyBorder="1" applyAlignment="1">
      <alignment vertical="center" shrinkToFit="1"/>
    </xf>
    <xf numFmtId="10" fontId="24" fillId="0" borderId="53" xfId="9" applyNumberFormat="1" applyFont="1" applyBorder="1" applyAlignment="1">
      <alignment shrinkToFit="1"/>
    </xf>
    <xf numFmtId="41" fontId="24" fillId="0" borderId="17" xfId="9" applyNumberFormat="1" applyFont="1" applyBorder="1" applyAlignment="1">
      <alignment horizontal="right" vertical="center" shrinkToFit="1"/>
    </xf>
    <xf numFmtId="41" fontId="25" fillId="0" borderId="17" xfId="9" applyNumberFormat="1" applyFont="1" applyBorder="1" applyAlignment="1">
      <alignment horizontal="right" vertical="center" shrinkToFit="1"/>
    </xf>
    <xf numFmtId="42" fontId="24" fillId="0" borderId="58" xfId="8" applyNumberFormat="1" applyFont="1" applyBorder="1" applyAlignment="1">
      <alignment vertical="center" shrinkToFit="1"/>
    </xf>
    <xf numFmtId="41" fontId="24" fillId="0" borderId="58" xfId="8" applyNumberFormat="1" applyFont="1" applyBorder="1" applyAlignment="1">
      <alignment vertical="center" shrinkToFit="1"/>
    </xf>
    <xf numFmtId="41" fontId="24" fillId="0" borderId="59" xfId="0" applyNumberFormat="1" applyFont="1" applyBorder="1" applyAlignment="1">
      <alignment vertical="center"/>
    </xf>
    <xf numFmtId="49" fontId="0" fillId="0" borderId="49" xfId="0" applyNumberFormat="1" applyBorder="1" applyAlignment="1">
      <alignment horizontal="right" vertical="center"/>
    </xf>
    <xf numFmtId="168" fontId="0" fillId="0" borderId="0" xfId="0" applyNumberFormat="1" applyAlignment="1">
      <alignment horizontal="left" vertical="center" shrinkToFit="1"/>
    </xf>
    <xf numFmtId="41" fontId="0" fillId="0" borderId="48" xfId="0" applyNumberFormat="1" applyBorder="1" applyAlignment="1">
      <alignment vertical="center" shrinkToFit="1"/>
    </xf>
    <xf numFmtId="42" fontId="0" fillId="0" borderId="0" xfId="0" applyNumberFormat="1" applyAlignment="1">
      <alignment vertical="center" shrinkToFit="1"/>
    </xf>
    <xf numFmtId="41" fontId="0" fillId="0" borderId="0" xfId="0" applyNumberFormat="1" applyAlignment="1">
      <alignment vertical="center" shrinkToFit="1"/>
    </xf>
    <xf numFmtId="41" fontId="57" fillId="0" borderId="0" xfId="0" applyNumberFormat="1" applyFont="1" applyAlignment="1">
      <alignment vertical="center" shrinkToFit="1"/>
    </xf>
    <xf numFmtId="0" fontId="0" fillId="0" borderId="0" xfId="0" applyAlignment="1">
      <alignment vertical="center" shrinkToFit="1"/>
    </xf>
    <xf numFmtId="41" fontId="57" fillId="0" borderId="48" xfId="0" applyNumberFormat="1" applyFont="1" applyBorder="1" applyAlignment="1">
      <alignment vertical="center" shrinkToFit="1"/>
    </xf>
    <xf numFmtId="41" fontId="58" fillId="0" borderId="48" xfId="0" applyNumberFormat="1" applyFont="1" applyBorder="1" applyAlignment="1">
      <alignment vertical="center" shrinkToFit="1"/>
    </xf>
    <xf numFmtId="10" fontId="0" fillId="0" borderId="0" xfId="0" applyNumberFormat="1" applyAlignment="1">
      <alignment vertical="center"/>
    </xf>
    <xf numFmtId="168" fontId="0" fillId="0" borderId="0" xfId="0" applyNumberFormat="1" applyAlignment="1">
      <alignment horizontal="left" vertical="center"/>
    </xf>
    <xf numFmtId="41" fontId="52" fillId="0" borderId="60" xfId="0" applyNumberFormat="1" applyFont="1" applyBorder="1" applyAlignment="1">
      <alignment horizontal="right" vertical="center"/>
    </xf>
    <xf numFmtId="0" fontId="0" fillId="0" borderId="42" xfId="0" applyBorder="1" applyAlignment="1">
      <alignment vertical="center"/>
    </xf>
    <xf numFmtId="0" fontId="0" fillId="0" borderId="0" xfId="0" applyAlignment="1">
      <alignment horizontal="center" vertical="top"/>
    </xf>
    <xf numFmtId="41" fontId="52" fillId="0" borderId="0" xfId="0" applyNumberFormat="1" applyFont="1" applyAlignment="1">
      <alignment vertical="center"/>
    </xf>
    <xf numFmtId="41" fontId="0" fillId="0" borderId="59" xfId="0" applyNumberFormat="1" applyBorder="1" applyAlignment="1">
      <alignment vertical="center"/>
    </xf>
    <xf numFmtId="41" fontId="0" fillId="0" borderId="49" xfId="0" applyNumberFormat="1" applyBorder="1" applyAlignment="1">
      <alignment vertical="center"/>
    </xf>
    <xf numFmtId="10" fontId="59" fillId="0" borderId="0" xfId="0" applyNumberFormat="1" applyFont="1" applyAlignment="1">
      <alignment horizontal="center" vertical="center"/>
    </xf>
    <xf numFmtId="41" fontId="59" fillId="0" borderId="48" xfId="0" applyNumberFormat="1" applyFont="1" applyBorder="1" applyAlignment="1">
      <alignment horizontal="center" vertical="center"/>
    </xf>
    <xf numFmtId="41" fontId="59" fillId="0" borderId="0" xfId="0" applyNumberFormat="1" applyFont="1" applyAlignment="1">
      <alignment horizontal="center" vertical="center"/>
    </xf>
    <xf numFmtId="41" fontId="51" fillId="0" borderId="0" xfId="0" quotePrefix="1" applyNumberFormat="1" applyFont="1" applyAlignment="1">
      <alignment horizontal="center" vertical="center" wrapText="1"/>
    </xf>
    <xf numFmtId="41" fontId="51" fillId="0" borderId="0" xfId="0" applyNumberFormat="1" applyFont="1" applyAlignment="1">
      <alignment horizontal="center" vertical="center" wrapText="1"/>
    </xf>
    <xf numFmtId="41" fontId="52" fillId="0" borderId="61" xfId="0" applyNumberFormat="1" applyFont="1" applyBorder="1" applyAlignment="1">
      <alignment vertical="center" shrinkToFit="1"/>
    </xf>
    <xf numFmtId="41" fontId="0" fillId="0" borderId="60" xfId="0" applyNumberFormat="1" applyBorder="1" applyAlignment="1">
      <alignment vertical="center"/>
    </xf>
    <xf numFmtId="41" fontId="49" fillId="0" borderId="0" xfId="0" applyNumberFormat="1" applyFont="1" applyAlignment="1">
      <alignment vertical="center"/>
    </xf>
    <xf numFmtId="0" fontId="52" fillId="0" borderId="0" xfId="0" applyFont="1" applyAlignment="1">
      <alignment vertical="center" wrapText="1"/>
    </xf>
    <xf numFmtId="41" fontId="59" fillId="0" borderId="0" xfId="0" applyNumberFormat="1" applyFont="1" applyAlignment="1">
      <alignment horizontal="right" vertical="center"/>
    </xf>
    <xf numFmtId="42" fontId="0" fillId="0" borderId="48" xfId="0" applyNumberFormat="1" applyBorder="1" applyAlignment="1">
      <alignment vertical="center" shrinkToFit="1"/>
    </xf>
    <xf numFmtId="41" fontId="58" fillId="0" borderId="48" xfId="0" applyNumberFormat="1" applyFont="1" applyBorder="1" applyAlignment="1">
      <alignment vertical="center"/>
    </xf>
    <xf numFmtId="41" fontId="0" fillId="0" borderId="61" xfId="0" applyNumberFormat="1" applyBorder="1" applyAlignment="1">
      <alignment vertical="center"/>
    </xf>
    <xf numFmtId="0" fontId="14" fillId="3" borderId="37" xfId="0" applyFont="1" applyFill="1" applyBorder="1" applyAlignment="1">
      <alignment horizontal="center" shrinkToFit="1"/>
    </xf>
    <xf numFmtId="42" fontId="35" fillId="0" borderId="20" xfId="0" applyNumberFormat="1" applyFont="1" applyBorder="1" applyAlignment="1">
      <alignment shrinkToFit="1"/>
    </xf>
    <xf numFmtId="0" fontId="14" fillId="0" borderId="54" xfId="0" applyFont="1" applyBorder="1"/>
    <xf numFmtId="0" fontId="21" fillId="0" borderId="0" xfId="9" applyFont="1" applyAlignment="1">
      <alignment vertical="center"/>
    </xf>
    <xf numFmtId="0" fontId="13" fillId="0" borderId="49" xfId="0" applyFont="1" applyBorder="1"/>
    <xf numFmtId="0" fontId="33" fillId="3" borderId="62" xfId="0" applyFont="1" applyFill="1" applyBorder="1" applyAlignment="1">
      <alignment horizontal="center" wrapText="1"/>
    </xf>
    <xf numFmtId="10" fontId="14" fillId="0" borderId="53" xfId="0" applyNumberFormat="1" applyFont="1" applyBorder="1"/>
    <xf numFmtId="10" fontId="34" fillId="0" borderId="53" xfId="0" applyNumberFormat="1" applyFont="1" applyBorder="1"/>
    <xf numFmtId="10" fontId="35" fillId="0" borderId="53" xfId="0" applyNumberFormat="1" applyFont="1" applyBorder="1"/>
    <xf numFmtId="0" fontId="14" fillId="0" borderId="55" xfId="0" applyFont="1" applyBorder="1"/>
    <xf numFmtId="42" fontId="44" fillId="0" borderId="1" xfId="3" applyNumberFormat="1" applyFont="1" applyFill="1" applyBorder="1" applyAlignment="1" applyProtection="1">
      <alignment horizontal="right" vertical="center" shrinkToFit="1"/>
      <protection locked="0"/>
    </xf>
    <xf numFmtId="0" fontId="4" fillId="0" borderId="49" xfId="7" applyFont="1" applyBorder="1" applyAlignment="1">
      <alignment horizontal="left" vertical="center"/>
    </xf>
    <xf numFmtId="0" fontId="4" fillId="0" borderId="49" xfId="7" applyFont="1" applyBorder="1" applyAlignment="1">
      <alignment vertical="center"/>
    </xf>
    <xf numFmtId="0" fontId="20" fillId="0" borderId="0" xfId="8" applyFont="1" applyAlignment="1">
      <alignment horizontal="center" vertical="center"/>
    </xf>
    <xf numFmtId="0" fontId="3" fillId="0" borderId="0" xfId="0" applyFont="1" applyAlignment="1">
      <alignment vertical="center"/>
    </xf>
    <xf numFmtId="0" fontId="2" fillId="0" borderId="0" xfId="0" applyFont="1" applyAlignment="1">
      <alignment horizontal="center" vertical="center"/>
    </xf>
    <xf numFmtId="0" fontId="8" fillId="0" borderId="30" xfId="0" applyFont="1" applyBorder="1" applyAlignment="1">
      <alignment horizontal="center" vertical="center"/>
    </xf>
    <xf numFmtId="0" fontId="8" fillId="0" borderId="0" xfId="0" applyFont="1" applyAlignment="1">
      <alignment horizontal="center" vertical="center"/>
    </xf>
    <xf numFmtId="0" fontId="8" fillId="3" borderId="63" xfId="8" applyFont="1" applyFill="1" applyBorder="1" applyAlignment="1">
      <alignment horizontal="center" vertical="center"/>
    </xf>
    <xf numFmtId="0" fontId="3" fillId="3" borderId="64" xfId="8" applyFont="1" applyFill="1" applyBorder="1" applyAlignment="1">
      <alignment horizontal="center" vertical="center" wrapText="1"/>
    </xf>
    <xf numFmtId="0" fontId="3" fillId="3" borderId="11" xfId="8" applyFont="1" applyFill="1" applyBorder="1" applyAlignment="1">
      <alignment horizontal="center" vertical="center" wrapText="1"/>
    </xf>
    <xf numFmtId="0" fontId="3" fillId="3" borderId="43" xfId="8" applyFont="1" applyFill="1" applyBorder="1" applyAlignment="1">
      <alignment horizontal="center" vertical="center" wrapText="1"/>
    </xf>
    <xf numFmtId="49" fontId="24" fillId="0" borderId="65" xfId="8" applyNumberFormat="1" applyFont="1" applyBorder="1" applyAlignment="1">
      <alignment horizontal="right" vertical="center"/>
    </xf>
    <xf numFmtId="42" fontId="24" fillId="0" borderId="1" xfId="8" applyNumberFormat="1" applyFont="1" applyBorder="1" applyAlignment="1">
      <alignment horizontal="left" vertical="center" shrinkToFit="1"/>
    </xf>
    <xf numFmtId="0" fontId="24" fillId="0" borderId="66" xfId="8" applyFont="1" applyBorder="1" applyAlignment="1">
      <alignment horizontal="left" vertical="center"/>
    </xf>
    <xf numFmtId="0" fontId="24" fillId="0" borderId="67" xfId="8" applyFont="1" applyBorder="1" applyAlignment="1">
      <alignment horizontal="left" vertical="center"/>
    </xf>
    <xf numFmtId="0" fontId="24" fillId="0" borderId="56" xfId="8" applyFont="1" applyBorder="1" applyAlignment="1">
      <alignment horizontal="left" vertical="center" indent="1"/>
    </xf>
    <xf numFmtId="0" fontId="24" fillId="0" borderId="23" xfId="8" applyFont="1" applyBorder="1" applyAlignment="1">
      <alignment horizontal="left" vertical="center"/>
    </xf>
    <xf numFmtId="42" fontId="24" fillId="0" borderId="26" xfId="8" applyNumberFormat="1" applyFont="1" applyBorder="1" applyAlignment="1">
      <alignment horizontal="left" vertical="center"/>
    </xf>
    <xf numFmtId="41" fontId="24" fillId="0" borderId="9" xfId="8" applyNumberFormat="1" applyFont="1" applyBorder="1" applyAlignment="1">
      <alignment horizontal="left" vertical="center" shrinkToFit="1"/>
    </xf>
    <xf numFmtId="41" fontId="44" fillId="0" borderId="9" xfId="3" applyNumberFormat="1" applyFont="1" applyFill="1" applyBorder="1" applyAlignment="1" applyProtection="1">
      <alignment horizontal="right" vertical="center" shrinkToFit="1"/>
    </xf>
    <xf numFmtId="0" fontId="2" fillId="3" borderId="39" xfId="8" applyFill="1" applyBorder="1" applyAlignment="1">
      <alignment horizontal="center" vertical="center"/>
    </xf>
    <xf numFmtId="49" fontId="24" fillId="0" borderId="32" xfId="8" applyNumberFormat="1" applyFont="1" applyBorder="1" applyAlignment="1">
      <alignment horizontal="right" vertical="center"/>
    </xf>
    <xf numFmtId="0" fontId="20" fillId="0" borderId="35" xfId="8" applyFont="1" applyBorder="1" applyAlignment="1">
      <alignment horizontal="center" vertical="center"/>
    </xf>
    <xf numFmtId="42" fontId="27" fillId="0" borderId="36" xfId="8" applyNumberFormat="1" applyFont="1" applyBorder="1" applyAlignment="1">
      <alignment horizontal="center" vertical="center" shrinkToFit="1"/>
    </xf>
    <xf numFmtId="42" fontId="27" fillId="0" borderId="68" xfId="8" applyNumberFormat="1" applyFont="1" applyBorder="1" applyAlignment="1">
      <alignment vertical="center" shrinkToFit="1"/>
    </xf>
    <xf numFmtId="0" fontId="15" fillId="0" borderId="0" xfId="8" applyFont="1" applyAlignment="1">
      <alignment horizontal="left" vertical="center"/>
    </xf>
    <xf numFmtId="169" fontId="3" fillId="0" borderId="0" xfId="8" applyNumberFormat="1" applyFont="1" applyAlignment="1">
      <alignment vertical="center"/>
    </xf>
    <xf numFmtId="0" fontId="2" fillId="0" borderId="0" xfId="8" applyAlignment="1">
      <alignment horizontal="left" vertical="center"/>
    </xf>
    <xf numFmtId="0" fontId="2" fillId="5" borderId="0" xfId="8" applyFill="1" applyAlignment="1">
      <alignment vertical="center"/>
    </xf>
    <xf numFmtId="0" fontId="24" fillId="0" borderId="49" xfId="7" applyFont="1" applyBorder="1" applyAlignment="1">
      <alignment horizontal="left" vertical="center" indent="1"/>
    </xf>
    <xf numFmtId="0" fontId="2" fillId="0" borderId="59" xfId="7" applyBorder="1" applyAlignment="1" applyProtection="1">
      <alignment horizontal="left" vertical="center"/>
    </xf>
    <xf numFmtId="0" fontId="2" fillId="0" borderId="0" xfId="7" applyAlignment="1" applyProtection="1">
      <alignment vertical="center"/>
    </xf>
    <xf numFmtId="0" fontId="38" fillId="0" borderId="0" xfId="7" applyFont="1" applyAlignment="1" applyProtection="1">
      <alignment vertical="center"/>
    </xf>
    <xf numFmtId="0" fontId="39" fillId="0" borderId="0" xfId="7" applyFont="1" applyAlignment="1" applyProtection="1">
      <alignment vertical="center"/>
    </xf>
    <xf numFmtId="0" fontId="2" fillId="0" borderId="48" xfId="7" applyBorder="1" applyAlignment="1" applyProtection="1">
      <alignment vertical="center"/>
    </xf>
    <xf numFmtId="0" fontId="2" fillId="0" borderId="47" xfId="7" applyBorder="1" applyAlignment="1" applyProtection="1">
      <alignment vertical="center"/>
    </xf>
    <xf numFmtId="49" fontId="1" fillId="0" borderId="41" xfId="0" applyNumberFormat="1" applyFont="1" applyBorder="1" applyAlignment="1">
      <alignment horizontal="center" vertical="center"/>
    </xf>
    <xf numFmtId="49" fontId="1" fillId="0" borderId="65" xfId="0" applyNumberFormat="1" applyFont="1" applyBorder="1" applyAlignment="1">
      <alignment horizontal="center" vertical="center"/>
    </xf>
    <xf numFmtId="0" fontId="2" fillId="0" borderId="0" xfId="8" applyAlignment="1">
      <alignment horizontal="left" vertical="center" indent="2"/>
    </xf>
    <xf numFmtId="42" fontId="58" fillId="0" borderId="48" xfId="0" applyNumberFormat="1" applyFont="1" applyBorder="1" applyAlignment="1">
      <alignment vertical="center" shrinkToFit="1"/>
    </xf>
    <xf numFmtId="169" fontId="44" fillId="0" borderId="48" xfId="2" applyNumberFormat="1" applyFont="1" applyBorder="1" applyAlignment="1" applyProtection="1">
      <alignment vertical="center" shrinkToFit="1"/>
    </xf>
    <xf numFmtId="169" fontId="44" fillId="0" borderId="0" xfId="2" applyNumberFormat="1" applyFont="1" applyBorder="1" applyAlignment="1" applyProtection="1">
      <alignment vertical="center" shrinkToFit="1"/>
    </xf>
    <xf numFmtId="169" fontId="58" fillId="0" borderId="48" xfId="2" applyNumberFormat="1" applyFont="1" applyBorder="1" applyAlignment="1" applyProtection="1">
      <alignment vertical="center" shrinkToFit="1"/>
    </xf>
    <xf numFmtId="41" fontId="60" fillId="0" borderId="0" xfId="0" quotePrefix="1" applyNumberFormat="1" applyFont="1" applyAlignment="1">
      <alignment vertical="center" wrapText="1"/>
    </xf>
    <xf numFmtId="0" fontId="4" fillId="3" borderId="65" xfId="8" applyFont="1" applyFill="1" applyBorder="1" applyAlignment="1">
      <alignment horizontal="left" vertical="center"/>
    </xf>
    <xf numFmtId="0" fontId="3" fillId="3" borderId="67" xfId="8" applyFont="1" applyFill="1" applyBorder="1" applyAlignment="1">
      <alignment horizontal="center" vertical="center"/>
    </xf>
    <xf numFmtId="0" fontId="3" fillId="3" borderId="1" xfId="8" applyFont="1" applyFill="1" applyBorder="1" applyAlignment="1">
      <alignment horizontal="center" vertical="center"/>
    </xf>
    <xf numFmtId="0" fontId="3" fillId="3" borderId="1" xfId="8" applyFont="1" applyFill="1" applyBorder="1" applyAlignment="1">
      <alignment horizontal="center" vertical="center" shrinkToFit="1"/>
    </xf>
    <xf numFmtId="0" fontId="2" fillId="3" borderId="58" xfId="8" applyFill="1" applyBorder="1" applyAlignment="1">
      <alignment horizontal="center" vertical="center" shrinkToFit="1"/>
    </xf>
    <xf numFmtId="0" fontId="4" fillId="0" borderId="42" xfId="0" applyFont="1" applyBorder="1" applyAlignment="1">
      <alignment horizontal="left" vertical="center"/>
    </xf>
    <xf numFmtId="0" fontId="8" fillId="0" borderId="42" xfId="0" applyFont="1" applyBorder="1" applyAlignment="1">
      <alignment horizontal="center" vertical="center"/>
    </xf>
    <xf numFmtId="49" fontId="24" fillId="0" borderId="69" xfId="8" applyNumberFormat="1" applyFont="1" applyBorder="1" applyAlignment="1">
      <alignment horizontal="right" vertical="center"/>
    </xf>
    <xf numFmtId="0" fontId="24" fillId="0" borderId="70" xfId="8" applyFont="1" applyBorder="1" applyAlignment="1">
      <alignment horizontal="left" vertical="center"/>
    </xf>
    <xf numFmtId="0" fontId="24" fillId="0" borderId="42" xfId="8" applyFont="1" applyBorder="1" applyAlignment="1">
      <alignment horizontal="left" vertical="center"/>
    </xf>
    <xf numFmtId="0" fontId="24" fillId="0" borderId="71" xfId="8" applyFont="1" applyBorder="1" applyAlignment="1">
      <alignment horizontal="left" vertical="center"/>
    </xf>
    <xf numFmtId="42" fontId="24" fillId="0" borderId="54" xfId="8" applyNumberFormat="1" applyFont="1" applyBorder="1" applyAlignment="1">
      <alignment horizontal="left" vertical="center" shrinkToFit="1"/>
    </xf>
    <xf numFmtId="42" fontId="44" fillId="0" borderId="54" xfId="3" applyNumberFormat="1" applyFont="1" applyFill="1" applyBorder="1" applyAlignment="1" applyProtection="1">
      <alignment horizontal="right" vertical="center" shrinkToFit="1"/>
    </xf>
    <xf numFmtId="42" fontId="24" fillId="0" borderId="55" xfId="8" applyNumberFormat="1" applyFont="1" applyBorder="1" applyAlignment="1">
      <alignment vertical="center" shrinkToFit="1"/>
    </xf>
    <xf numFmtId="42" fontId="58" fillId="0" borderId="0" xfId="0" applyNumberFormat="1" applyFont="1" applyAlignment="1">
      <alignment vertical="center" shrinkToFit="1"/>
    </xf>
    <xf numFmtId="42" fontId="57" fillId="0" borderId="0" xfId="0" applyNumberFormat="1" applyFont="1" applyAlignment="1">
      <alignment vertical="center" shrinkToFit="1"/>
    </xf>
    <xf numFmtId="42" fontId="57" fillId="0" borderId="72" xfId="0" applyNumberFormat="1" applyFont="1" applyBorder="1" applyAlignment="1">
      <alignment vertical="center" shrinkToFit="1"/>
    </xf>
    <xf numFmtId="0" fontId="20" fillId="3" borderId="65" xfId="8" applyFont="1" applyFill="1" applyBorder="1" applyAlignment="1">
      <alignment horizontal="center" vertical="center"/>
    </xf>
    <xf numFmtId="0" fontId="20" fillId="3" borderId="73" xfId="8" applyFont="1" applyFill="1" applyBorder="1" applyAlignment="1">
      <alignment horizontal="center" vertical="center"/>
    </xf>
    <xf numFmtId="169" fontId="37" fillId="0" borderId="36" xfId="2" applyNumberFormat="1" applyFont="1" applyFill="1" applyBorder="1" applyAlignment="1" applyProtection="1">
      <alignment horizontal="left" vertical="center" shrinkToFit="1"/>
      <protection locked="0"/>
    </xf>
    <xf numFmtId="42" fontId="30" fillId="0" borderId="9" xfId="9" applyNumberFormat="1" applyFont="1" applyBorder="1" applyAlignment="1" applyProtection="1">
      <alignment vertical="center" shrinkToFit="1"/>
      <protection locked="0"/>
    </xf>
    <xf numFmtId="42" fontId="30" fillId="0" borderId="68" xfId="9" applyNumberFormat="1" applyFont="1" applyBorder="1" applyAlignment="1" applyProtection="1">
      <alignment vertical="center" shrinkToFit="1"/>
      <protection locked="0"/>
    </xf>
    <xf numFmtId="42" fontId="24" fillId="0" borderId="5" xfId="8" applyNumberFormat="1" applyFont="1" applyBorder="1" applyAlignment="1">
      <alignment horizontal="left" vertical="center"/>
    </xf>
    <xf numFmtId="0" fontId="3" fillId="0" borderId="42" xfId="0" applyFont="1" applyBorder="1" applyAlignment="1">
      <alignment horizontal="center" vertical="center"/>
    </xf>
    <xf numFmtId="0" fontId="52" fillId="0" borderId="42" xfId="0" applyFont="1" applyBorder="1" applyAlignment="1">
      <alignment vertical="center"/>
    </xf>
    <xf numFmtId="41" fontId="0" fillId="0" borderId="42" xfId="0" applyNumberFormat="1" applyBorder="1" applyAlignment="1">
      <alignment vertical="center"/>
    </xf>
    <xf numFmtId="0" fontId="61" fillId="0" borderId="0" xfId="0" applyFont="1"/>
    <xf numFmtId="42" fontId="0" fillId="0" borderId="0" xfId="0" quotePrefix="1" applyNumberFormat="1" applyAlignment="1">
      <alignment vertical="center"/>
    </xf>
    <xf numFmtId="42" fontId="0" fillId="0" borderId="0" xfId="0" applyNumberFormat="1" applyAlignment="1">
      <alignment vertical="center"/>
    </xf>
    <xf numFmtId="0" fontId="3" fillId="0" borderId="30"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right" vertical="center"/>
    </xf>
    <xf numFmtId="0" fontId="3" fillId="3" borderId="10" xfId="0" applyFont="1" applyFill="1" applyBorder="1" applyAlignment="1">
      <alignment vertical="top" wrapText="1"/>
    </xf>
    <xf numFmtId="0" fontId="3" fillId="3" borderId="27" xfId="0" applyFont="1" applyFill="1" applyBorder="1" applyAlignment="1">
      <alignment horizontal="center" vertical="center" wrapText="1"/>
    </xf>
    <xf numFmtId="0" fontId="3" fillId="3" borderId="43" xfId="0" applyFont="1" applyFill="1" applyBorder="1" applyAlignment="1">
      <alignment horizontal="center" vertical="center" wrapText="1"/>
    </xf>
    <xf numFmtId="49" fontId="12" fillId="0" borderId="65" xfId="0" applyNumberFormat="1" applyFont="1" applyBorder="1" applyAlignment="1">
      <alignment horizontal="center" vertical="center"/>
    </xf>
    <xf numFmtId="49" fontId="12" fillId="0" borderId="41" xfId="0" applyNumberFormat="1" applyFont="1" applyBorder="1" applyAlignment="1">
      <alignment horizontal="center" vertical="center"/>
    </xf>
    <xf numFmtId="49" fontId="24" fillId="0" borderId="41" xfId="0" applyNumberFormat="1" applyFont="1" applyBorder="1" applyAlignment="1">
      <alignment horizontal="center" vertical="center"/>
    </xf>
    <xf numFmtId="49" fontId="12" fillId="0" borderId="32" xfId="0" applyNumberFormat="1" applyFont="1" applyBorder="1" applyAlignment="1">
      <alignment horizontal="center" vertical="center"/>
    </xf>
    <xf numFmtId="0" fontId="12" fillId="2" borderId="36" xfId="0" applyFont="1" applyFill="1" applyBorder="1" applyAlignment="1">
      <alignment horizontal="center" vertical="center"/>
    </xf>
    <xf numFmtId="0" fontId="12" fillId="4" borderId="68" xfId="0" applyFont="1" applyFill="1" applyBorder="1" applyAlignment="1">
      <alignment horizontal="center" vertical="center"/>
    </xf>
    <xf numFmtId="0" fontId="0" fillId="0" borderId="49" xfId="0" applyBorder="1" applyAlignment="1">
      <alignment vertical="center"/>
    </xf>
    <xf numFmtId="0" fontId="2" fillId="0" borderId="59" xfId="7" applyBorder="1" applyAlignment="1" applyProtection="1">
      <alignment vertical="center"/>
    </xf>
    <xf numFmtId="0" fontId="2" fillId="0" borderId="30" xfId="7" applyBorder="1" applyAlignment="1" applyProtection="1">
      <alignment vertical="center"/>
    </xf>
    <xf numFmtId="0" fontId="2" fillId="0" borderId="74" xfId="7" applyBorder="1" applyAlignment="1" applyProtection="1">
      <alignment vertical="center"/>
    </xf>
    <xf numFmtId="0" fontId="24" fillId="0" borderId="0" xfId="7" applyFont="1" applyAlignment="1">
      <alignment horizontal="left" vertical="center"/>
    </xf>
    <xf numFmtId="0" fontId="24" fillId="0" borderId="48" xfId="7" applyFont="1" applyBorder="1" applyAlignment="1">
      <alignment horizontal="left" vertical="center"/>
    </xf>
    <xf numFmtId="0" fontId="20" fillId="0" borderId="0" xfId="7" applyFont="1" applyAlignment="1">
      <alignment horizontal="center" vertical="center"/>
    </xf>
    <xf numFmtId="0" fontId="62" fillId="0" borderId="49" xfId="0" applyFont="1" applyBorder="1" applyAlignment="1">
      <alignment vertical="center"/>
    </xf>
    <xf numFmtId="0" fontId="45" fillId="0" borderId="49" xfId="5" applyFill="1" applyBorder="1" applyAlignment="1">
      <alignment horizontal="left" vertical="center" indent="1"/>
    </xf>
    <xf numFmtId="0" fontId="24" fillId="5" borderId="60" xfId="7" applyFont="1" applyFill="1" applyBorder="1" applyAlignment="1">
      <alignment horizontal="left" vertical="center"/>
    </xf>
    <xf numFmtId="170" fontId="20" fillId="5" borderId="60" xfId="7" applyNumberFormat="1" applyFont="1" applyFill="1" applyBorder="1" applyAlignment="1">
      <alignment horizontal="center" vertical="center"/>
    </xf>
    <xf numFmtId="37" fontId="0" fillId="0" borderId="75" xfId="0" applyNumberFormat="1" applyBorder="1" applyAlignment="1">
      <alignment vertical="center" shrinkToFit="1"/>
    </xf>
    <xf numFmtId="0" fontId="63" fillId="0" borderId="42" xfId="0" applyFont="1" applyBorder="1" applyAlignment="1">
      <alignment horizontal="center" vertical="center" wrapText="1"/>
    </xf>
    <xf numFmtId="41" fontId="24" fillId="0" borderId="31" xfId="9" applyNumberFormat="1" applyFont="1" applyBorder="1" applyAlignment="1">
      <alignment vertical="center" shrinkToFit="1"/>
    </xf>
    <xf numFmtId="0" fontId="52" fillId="0" borderId="61" xfId="0" applyFont="1" applyBorder="1" applyAlignment="1">
      <alignment horizontal="center" vertical="center" wrapText="1"/>
    </xf>
    <xf numFmtId="0" fontId="52" fillId="6" borderId="75" xfId="0" applyFont="1" applyFill="1" applyBorder="1" applyAlignment="1">
      <alignment horizontal="center" vertical="center" wrapText="1"/>
    </xf>
    <xf numFmtId="0" fontId="4" fillId="0" borderId="0" xfId="7" applyFont="1" applyAlignment="1" applyProtection="1">
      <alignment vertical="center"/>
      <protection locked="0"/>
    </xf>
    <xf numFmtId="42" fontId="24" fillId="0" borderId="76" xfId="7" applyNumberFormat="1" applyFont="1" applyBorder="1" applyAlignment="1">
      <alignment horizontal="center" vertical="center"/>
    </xf>
    <xf numFmtId="0" fontId="24" fillId="5" borderId="60" xfId="7" applyFont="1" applyFill="1" applyBorder="1" applyAlignment="1" applyProtection="1">
      <alignment horizontal="center" vertical="center"/>
    </xf>
    <xf numFmtId="0" fontId="24" fillId="5" borderId="60" xfId="7" applyFont="1" applyFill="1" applyBorder="1" applyAlignment="1" applyProtection="1">
      <alignment horizontal="center" vertical="center"/>
      <protection locked="0"/>
    </xf>
    <xf numFmtId="0" fontId="24" fillId="5" borderId="77" xfId="7" applyFont="1" applyFill="1" applyBorder="1" applyAlignment="1" applyProtection="1">
      <alignment horizontal="center" vertical="center"/>
      <protection locked="0"/>
    </xf>
    <xf numFmtId="167" fontId="24" fillId="5" borderId="9" xfId="9" applyNumberFormat="1" applyFont="1" applyFill="1" applyBorder="1" applyAlignment="1">
      <alignment horizontal="center" vertical="center" shrinkToFit="1"/>
    </xf>
    <xf numFmtId="42" fontId="24" fillId="5" borderId="9" xfId="9" applyNumberFormat="1" applyFont="1" applyFill="1" applyBorder="1" applyAlignment="1">
      <alignment vertical="center" shrinkToFit="1"/>
    </xf>
    <xf numFmtId="41" fontId="24" fillId="5" borderId="9" xfId="9" applyNumberFormat="1" applyFont="1" applyFill="1" applyBorder="1" applyAlignment="1">
      <alignment vertical="center" shrinkToFit="1"/>
    </xf>
    <xf numFmtId="41" fontId="25" fillId="5" borderId="9" xfId="9" applyNumberFormat="1" applyFont="1" applyFill="1" applyBorder="1" applyAlignment="1">
      <alignment vertical="center" shrinkToFit="1"/>
    </xf>
    <xf numFmtId="41" fontId="24" fillId="5" borderId="20" xfId="9" applyNumberFormat="1" applyFont="1" applyFill="1" applyBorder="1" applyAlignment="1">
      <alignment shrinkToFit="1"/>
    </xf>
    <xf numFmtId="41" fontId="25" fillId="5" borderId="20" xfId="9" applyNumberFormat="1" applyFont="1" applyFill="1" applyBorder="1" applyAlignment="1">
      <alignment shrinkToFit="1"/>
    </xf>
    <xf numFmtId="0" fontId="24" fillId="5" borderId="1" xfId="0" applyFont="1" applyFill="1" applyBorder="1" applyAlignment="1" applyProtection="1">
      <alignment horizontal="center" vertical="center"/>
      <protection locked="0"/>
    </xf>
    <xf numFmtId="0" fontId="24" fillId="5" borderId="1" xfId="0" applyFont="1" applyFill="1" applyBorder="1" applyAlignment="1" applyProtection="1">
      <alignment horizontal="left" vertical="center" wrapText="1"/>
      <protection locked="0"/>
    </xf>
    <xf numFmtId="2" fontId="24" fillId="5" borderId="1" xfId="0" applyNumberFormat="1" applyFont="1" applyFill="1" applyBorder="1" applyAlignment="1" applyProtection="1">
      <alignment horizontal="center" vertical="center"/>
      <protection locked="0"/>
    </xf>
    <xf numFmtId="42" fontId="24" fillId="5" borderId="1" xfId="2" applyNumberFormat="1" applyFont="1" applyFill="1" applyBorder="1" applyAlignment="1" applyProtection="1">
      <alignment vertical="center" shrinkToFit="1"/>
      <protection locked="0"/>
    </xf>
    <xf numFmtId="42" fontId="24" fillId="5" borderId="58" xfId="2" applyNumberFormat="1" applyFont="1" applyFill="1" applyBorder="1" applyAlignment="1" applyProtection="1">
      <alignment vertical="center" shrinkToFit="1"/>
      <protection locked="0"/>
    </xf>
    <xf numFmtId="0" fontId="24" fillId="5" borderId="9" xfId="0" applyFont="1" applyFill="1" applyBorder="1" applyAlignment="1" applyProtection="1">
      <alignment horizontal="left" vertical="center" wrapText="1"/>
      <protection locked="0"/>
    </xf>
    <xf numFmtId="2" fontId="24" fillId="5" borderId="9" xfId="0" applyNumberFormat="1" applyFont="1" applyFill="1" applyBorder="1" applyAlignment="1" applyProtection="1">
      <alignment horizontal="center" vertical="center"/>
      <protection locked="0"/>
    </xf>
    <xf numFmtId="0" fontId="24" fillId="5" borderId="9" xfId="0" applyFont="1" applyFill="1" applyBorder="1" applyAlignment="1" applyProtection="1">
      <alignment horizontal="center" vertical="center"/>
      <protection locked="0"/>
    </xf>
    <xf numFmtId="41" fontId="12" fillId="5" borderId="9" xfId="2" applyNumberFormat="1" applyFont="1" applyFill="1" applyBorder="1" applyAlignment="1" applyProtection="1">
      <alignment vertical="center" shrinkToFit="1"/>
      <protection locked="0"/>
    </xf>
    <xf numFmtId="41" fontId="12" fillId="5" borderId="31" xfId="2" applyNumberFormat="1" applyFont="1" applyFill="1" applyBorder="1" applyAlignment="1" applyProtection="1">
      <alignment vertical="center" shrinkToFit="1"/>
      <protection locked="0"/>
    </xf>
    <xf numFmtId="0" fontId="24" fillId="5" borderId="9" xfId="0" applyFont="1" applyFill="1" applyBorder="1" applyAlignment="1" applyProtection="1">
      <alignment vertical="center" wrapText="1"/>
      <protection locked="0"/>
    </xf>
    <xf numFmtId="0" fontId="12" fillId="5" borderId="9" xfId="0" applyFont="1" applyFill="1" applyBorder="1" applyAlignment="1" applyProtection="1">
      <alignment horizontal="center" vertical="center"/>
      <protection locked="0"/>
    </xf>
    <xf numFmtId="0" fontId="12" fillId="5" borderId="9" xfId="0" applyFont="1" applyFill="1" applyBorder="1" applyAlignment="1" applyProtection="1">
      <alignment horizontal="left" vertical="center" wrapText="1"/>
      <protection locked="0"/>
    </xf>
    <xf numFmtId="2" fontId="12" fillId="5" borderId="9" xfId="0" applyNumberFormat="1" applyFont="1" applyFill="1" applyBorder="1" applyAlignment="1" applyProtection="1">
      <alignment horizontal="center" vertical="center"/>
      <protection locked="0"/>
    </xf>
    <xf numFmtId="41" fontId="36" fillId="5" borderId="9" xfId="2" applyNumberFormat="1" applyFont="1" applyFill="1" applyBorder="1" applyAlignment="1" applyProtection="1">
      <alignment vertical="center" shrinkToFit="1"/>
      <protection locked="0"/>
    </xf>
    <xf numFmtId="41" fontId="36" fillId="5" borderId="31" xfId="2" applyNumberFormat="1" applyFont="1" applyFill="1" applyBorder="1" applyAlignment="1" applyProtection="1">
      <alignment vertical="center" shrinkToFit="1"/>
      <protection locked="0"/>
    </xf>
    <xf numFmtId="0" fontId="12" fillId="5" borderId="1" xfId="0" applyFont="1" applyFill="1" applyBorder="1" applyAlignment="1" applyProtection="1">
      <alignment horizontal="center" vertical="center"/>
      <protection locked="0"/>
    </xf>
    <xf numFmtId="42" fontId="24" fillId="5" borderId="9" xfId="9" applyNumberFormat="1" applyFont="1" applyFill="1" applyBorder="1" applyAlignment="1" applyProtection="1">
      <alignment vertical="center" shrinkToFit="1"/>
      <protection locked="0"/>
    </xf>
    <xf numFmtId="0" fontId="12" fillId="5" borderId="1" xfId="0" applyFont="1" applyFill="1" applyBorder="1" applyAlignment="1" applyProtection="1">
      <alignment horizontal="center" vertical="center" wrapText="1" shrinkToFit="1"/>
      <protection locked="0"/>
    </xf>
    <xf numFmtId="43" fontId="12" fillId="5" borderId="31" xfId="0" applyNumberFormat="1" applyFont="1" applyFill="1" applyBorder="1" applyAlignment="1" applyProtection="1">
      <alignment horizontal="center" vertical="center"/>
      <protection locked="0"/>
    </xf>
    <xf numFmtId="41" fontId="12" fillId="5" borderId="9" xfId="2" applyNumberFormat="1" applyFont="1" applyFill="1" applyBorder="1" applyAlignment="1" applyProtection="1">
      <alignment horizontal="right" vertical="center" shrinkToFit="1"/>
      <protection locked="0"/>
    </xf>
    <xf numFmtId="42" fontId="24" fillId="5" borderId="1" xfId="8" applyNumberFormat="1" applyFont="1" applyFill="1" applyBorder="1" applyAlignment="1" applyProtection="1">
      <alignment horizontal="left" vertical="center" shrinkToFit="1"/>
      <protection locked="0"/>
    </xf>
    <xf numFmtId="42" fontId="44" fillId="5" borderId="1" xfId="3" applyNumberFormat="1" applyFont="1" applyFill="1" applyBorder="1" applyAlignment="1" applyProtection="1">
      <alignment horizontal="right" vertical="center" shrinkToFit="1"/>
      <protection locked="0"/>
    </xf>
    <xf numFmtId="41" fontId="44" fillId="5" borderId="9" xfId="3" applyNumberFormat="1" applyFont="1" applyFill="1" applyBorder="1" applyAlignment="1" applyProtection="1">
      <alignment horizontal="right" vertical="center" shrinkToFit="1"/>
      <protection locked="0"/>
    </xf>
    <xf numFmtId="41" fontId="25" fillId="5" borderId="9" xfId="8" applyNumberFormat="1" applyFont="1" applyFill="1" applyBorder="1" applyAlignment="1" applyProtection="1">
      <alignment horizontal="left" vertical="center" shrinkToFit="1"/>
      <protection locked="0"/>
    </xf>
    <xf numFmtId="0" fontId="0" fillId="5" borderId="0" xfId="0" applyFill="1" applyAlignment="1" applyProtection="1">
      <alignment horizontal="center" vertical="center"/>
      <protection locked="0"/>
    </xf>
    <xf numFmtId="42" fontId="0" fillId="5" borderId="0" xfId="0" applyNumberFormat="1" applyFill="1" applyAlignment="1" applyProtection="1">
      <alignment vertical="center" shrinkToFit="1"/>
      <protection locked="0"/>
    </xf>
    <xf numFmtId="10" fontId="0" fillId="5" borderId="0" xfId="0" applyNumberFormat="1" applyFill="1" applyAlignment="1" applyProtection="1">
      <alignment vertical="center" shrinkToFit="1"/>
      <protection locked="0"/>
    </xf>
    <xf numFmtId="37" fontId="0" fillId="5" borderId="78" xfId="0" applyNumberFormat="1" applyFill="1" applyBorder="1" applyAlignment="1" applyProtection="1">
      <alignment vertical="center" shrinkToFit="1"/>
      <protection locked="0"/>
    </xf>
    <xf numFmtId="37" fontId="0" fillId="5" borderId="75" xfId="0" applyNumberFormat="1" applyFill="1" applyBorder="1" applyAlignment="1" applyProtection="1">
      <alignment vertical="center" shrinkToFit="1"/>
      <protection locked="0"/>
    </xf>
    <xf numFmtId="41" fontId="0" fillId="5" borderId="65" xfId="0" applyNumberFormat="1" applyFill="1" applyBorder="1" applyAlignment="1">
      <alignment vertical="center"/>
    </xf>
    <xf numFmtId="41" fontId="0" fillId="5" borderId="56" xfId="0" applyNumberFormat="1" applyFill="1" applyBorder="1" applyAlignment="1">
      <alignment vertical="center"/>
    </xf>
    <xf numFmtId="169" fontId="0" fillId="5" borderId="58" xfId="0" applyNumberFormat="1" applyFill="1" applyBorder="1" applyAlignment="1">
      <alignment vertical="center" shrinkToFit="1"/>
    </xf>
    <xf numFmtId="41" fontId="0" fillId="5" borderId="41" xfId="0" quotePrefix="1" applyNumberFormat="1" applyFill="1" applyBorder="1" applyAlignment="1">
      <alignment horizontal="center" vertical="center"/>
    </xf>
    <xf numFmtId="41" fontId="0" fillId="5" borderId="17" xfId="0" quotePrefix="1" applyNumberFormat="1" applyFill="1" applyBorder="1" applyAlignment="1">
      <alignment horizontal="center" vertical="center"/>
    </xf>
    <xf numFmtId="169" fontId="0" fillId="5" borderId="31" xfId="0" applyNumberFormat="1" applyFill="1" applyBorder="1" applyAlignment="1">
      <alignment vertical="center" shrinkToFit="1"/>
    </xf>
    <xf numFmtId="41" fontId="0" fillId="5" borderId="17" xfId="0" applyNumberFormat="1" applyFill="1" applyBorder="1" applyAlignment="1">
      <alignment horizontal="center" vertical="center"/>
    </xf>
    <xf numFmtId="41" fontId="0" fillId="5" borderId="41" xfId="0" applyNumberFormat="1" applyFill="1" applyBorder="1" applyAlignment="1">
      <alignment vertical="center"/>
    </xf>
    <xf numFmtId="41" fontId="0" fillId="5" borderId="17" xfId="0" applyNumberFormat="1" applyFill="1" applyBorder="1" applyAlignment="1">
      <alignment vertical="center"/>
    </xf>
    <xf numFmtId="169" fontId="59" fillId="5" borderId="31" xfId="0" applyNumberFormat="1" applyFont="1" applyFill="1" applyBorder="1" applyAlignment="1">
      <alignment horizontal="center" vertical="center" shrinkToFit="1"/>
    </xf>
    <xf numFmtId="41" fontId="0" fillId="5" borderId="32" xfId="0" applyNumberFormat="1" applyFill="1" applyBorder="1" applyAlignment="1">
      <alignment vertical="center"/>
    </xf>
    <xf numFmtId="41" fontId="0" fillId="5" borderId="33" xfId="0" applyNumberFormat="1" applyFill="1" applyBorder="1" applyAlignment="1">
      <alignment vertical="center"/>
    </xf>
    <xf numFmtId="169" fontId="0" fillId="5" borderId="68" xfId="0" applyNumberFormat="1" applyFill="1" applyBorder="1" applyAlignment="1">
      <alignment vertical="center" shrinkToFit="1"/>
    </xf>
    <xf numFmtId="41" fontId="44" fillId="5" borderId="65" xfId="6" applyNumberFormat="1" applyFill="1" applyBorder="1" applyAlignment="1">
      <alignment vertical="center"/>
    </xf>
    <xf numFmtId="41" fontId="63" fillId="5" borderId="56" xfId="6" applyNumberFormat="1" applyFont="1" applyFill="1" applyBorder="1" applyAlignment="1">
      <alignment horizontal="center" vertical="center" wrapText="1"/>
    </xf>
    <xf numFmtId="10" fontId="0" fillId="5" borderId="58" xfId="0" applyNumberFormat="1" applyFill="1" applyBorder="1" applyAlignment="1">
      <alignment vertical="center" shrinkToFit="1"/>
    </xf>
    <xf numFmtId="41" fontId="44" fillId="5" borderId="41" xfId="6" quotePrefix="1" applyNumberFormat="1" applyFill="1" applyBorder="1" applyAlignment="1">
      <alignment horizontal="center" vertical="center"/>
    </xf>
    <xf numFmtId="10" fontId="0" fillId="5" borderId="31" xfId="0" applyNumberFormat="1" applyFill="1" applyBorder="1" applyAlignment="1">
      <alignment vertical="center" shrinkToFit="1"/>
    </xf>
    <xf numFmtId="41" fontId="63" fillId="5" borderId="41" xfId="6" quotePrefix="1" applyNumberFormat="1" applyFont="1" applyFill="1" applyBorder="1" applyAlignment="1">
      <alignment horizontal="center" vertical="center"/>
    </xf>
    <xf numFmtId="0" fontId="0" fillId="5" borderId="31" xfId="0" applyFill="1" applyBorder="1" applyAlignment="1">
      <alignment vertical="center" shrinkToFit="1"/>
    </xf>
    <xf numFmtId="171" fontId="24" fillId="5" borderId="9" xfId="9" applyNumberFormat="1" applyFont="1" applyFill="1" applyBorder="1" applyAlignment="1">
      <alignment horizontal="center" vertical="center" shrinkToFit="1"/>
    </xf>
    <xf numFmtId="41" fontId="24" fillId="5" borderId="9" xfId="8" applyNumberFormat="1" applyFont="1" applyFill="1" applyBorder="1" applyAlignment="1" applyProtection="1">
      <alignment horizontal="left" vertical="center" shrinkToFit="1"/>
      <protection locked="0"/>
    </xf>
    <xf numFmtId="0" fontId="3" fillId="0" borderId="42" xfId="9" applyFont="1" applyBorder="1" applyAlignment="1">
      <alignment horizontal="center" vertical="center"/>
    </xf>
    <xf numFmtId="0" fontId="3" fillId="0" borderId="38" xfId="9" applyFont="1" applyBorder="1" applyAlignment="1">
      <alignment horizontal="center" vertical="center"/>
    </xf>
    <xf numFmtId="42" fontId="14" fillId="0" borderId="20" xfId="0" applyNumberFormat="1" applyFont="1" applyBorder="1" applyAlignment="1">
      <alignment shrinkToFit="1"/>
    </xf>
    <xf numFmtId="42" fontId="34" fillId="0" borderId="20" xfId="0" applyNumberFormat="1" applyFont="1" applyBorder="1" applyAlignment="1">
      <alignment shrinkToFit="1"/>
    </xf>
    <xf numFmtId="0" fontId="0" fillId="0" borderId="49" xfId="0" applyBorder="1" applyAlignment="1">
      <alignment horizontal="left" vertical="center" wrapText="1"/>
    </xf>
    <xf numFmtId="0" fontId="0" fillId="0" borderId="0" xfId="0" applyAlignment="1">
      <alignment horizontal="left" vertical="center" wrapText="1"/>
    </xf>
    <xf numFmtId="0" fontId="0" fillId="0" borderId="48" xfId="0" applyBorder="1" applyAlignment="1">
      <alignment horizontal="left" vertical="center" wrapText="1"/>
    </xf>
    <xf numFmtId="0" fontId="24" fillId="0" borderId="49" xfId="7" applyFont="1" applyBorder="1" applyAlignment="1">
      <alignment horizontal="left" vertical="center" wrapText="1"/>
    </xf>
    <xf numFmtId="0" fontId="24" fillId="0" borderId="0" xfId="7" applyFont="1" applyAlignment="1">
      <alignment horizontal="left" vertical="center" wrapText="1"/>
    </xf>
    <xf numFmtId="0" fontId="24" fillId="0" borderId="48" xfId="7" applyFont="1" applyBorder="1" applyAlignment="1">
      <alignment horizontal="left" vertical="center" wrapText="1"/>
    </xf>
    <xf numFmtId="0" fontId="29" fillId="0" borderId="30" xfId="7" applyFont="1" applyBorder="1" applyAlignment="1">
      <alignment horizontal="center" vertical="center"/>
    </xf>
    <xf numFmtId="0" fontId="49" fillId="0" borderId="60" xfId="7" applyFont="1" applyBorder="1" applyAlignment="1">
      <alignment horizontal="center" vertical="center"/>
    </xf>
    <xf numFmtId="0" fontId="49" fillId="0" borderId="42" xfId="7" applyFont="1" applyBorder="1" applyAlignment="1">
      <alignment horizontal="center" vertical="center"/>
    </xf>
    <xf numFmtId="0" fontId="49" fillId="0" borderId="61" xfId="7" applyFont="1" applyBorder="1" applyAlignment="1">
      <alignment horizontal="center" vertical="center"/>
    </xf>
    <xf numFmtId="0" fontId="20" fillId="5" borderId="42" xfId="7" applyFont="1" applyFill="1" applyBorder="1" applyAlignment="1">
      <alignment horizontal="center" vertical="center"/>
    </xf>
    <xf numFmtId="0" fontId="24" fillId="5" borderId="42" xfId="7" applyFont="1" applyFill="1" applyBorder="1" applyAlignment="1">
      <alignment vertical="center"/>
    </xf>
    <xf numFmtId="0" fontId="2" fillId="0" borderId="0" xfId="7" applyAlignment="1">
      <alignment horizontal="center" vertical="center" shrinkToFit="1"/>
    </xf>
    <xf numFmtId="0" fontId="2" fillId="0" borderId="49" xfId="7" applyBorder="1" applyAlignment="1">
      <alignment vertical="center"/>
    </xf>
    <xf numFmtId="0" fontId="2" fillId="0" borderId="0" xfId="7" applyAlignment="1">
      <alignment vertical="center"/>
    </xf>
    <xf numFmtId="42" fontId="31" fillId="0" borderId="0" xfId="7" applyNumberFormat="1" applyFont="1" applyAlignment="1">
      <alignment horizontal="right" vertical="center" shrinkToFit="1"/>
    </xf>
    <xf numFmtId="41" fontId="18" fillId="0" borderId="0" xfId="7" applyNumberFormat="1" applyFont="1" applyAlignment="1">
      <alignment vertical="center" shrinkToFit="1"/>
    </xf>
    <xf numFmtId="0" fontId="2" fillId="0" borderId="81" xfId="7" applyBorder="1" applyAlignment="1">
      <alignment vertical="center"/>
    </xf>
    <xf numFmtId="0" fontId="2" fillId="0" borderId="82" xfId="7" applyBorder="1" applyAlignment="1">
      <alignment vertical="center"/>
    </xf>
    <xf numFmtId="0" fontId="20" fillId="0" borderId="49" xfId="7" applyFont="1" applyBorder="1" applyAlignment="1">
      <alignment horizontal="center"/>
    </xf>
    <xf numFmtId="0" fontId="20" fillId="0" borderId="0" xfId="7" applyFont="1" applyAlignment="1">
      <alignment horizontal="center"/>
    </xf>
    <xf numFmtId="0" fontId="20" fillId="0" borderId="48" xfId="7" applyFont="1" applyBorder="1" applyAlignment="1">
      <alignment horizontal="center"/>
    </xf>
    <xf numFmtId="0" fontId="20" fillId="5" borderId="38" xfId="7" applyFont="1" applyFill="1" applyBorder="1" applyAlignment="1">
      <alignment horizontal="center" vertical="center"/>
    </xf>
    <xf numFmtId="42" fontId="2" fillId="0" borderId="0" xfId="7" applyNumberFormat="1" applyAlignment="1">
      <alignment horizontal="right" vertical="center" shrinkToFit="1"/>
    </xf>
    <xf numFmtId="0" fontId="3" fillId="0" borderId="49" xfId="7" applyFont="1" applyBorder="1" applyAlignment="1">
      <alignment horizontal="center" vertical="center"/>
    </xf>
    <xf numFmtId="0" fontId="3" fillId="0" borderId="0" xfId="7" applyFont="1" applyAlignment="1">
      <alignment horizontal="center" vertical="center"/>
    </xf>
    <xf numFmtId="0" fontId="3" fillId="0" borderId="48" xfId="7" applyFont="1" applyBorder="1" applyAlignment="1">
      <alignment horizontal="center" vertical="center"/>
    </xf>
    <xf numFmtId="0" fontId="29" fillId="0" borderId="80" xfId="7" applyFont="1" applyBorder="1" applyAlignment="1">
      <alignment horizontal="left" vertical="center" wrapText="1"/>
    </xf>
    <xf numFmtId="0" fontId="29" fillId="0" borderId="45" xfId="7" applyFont="1" applyBorder="1" applyAlignment="1">
      <alignment horizontal="left" vertical="center" wrapText="1"/>
    </xf>
    <xf numFmtId="0" fontId="29" fillId="0" borderId="46" xfId="7" applyFont="1" applyBorder="1" applyAlignment="1">
      <alignment horizontal="left" vertical="center" wrapText="1"/>
    </xf>
    <xf numFmtId="0" fontId="2" fillId="0" borderId="59" xfId="7" applyBorder="1" applyAlignment="1" applyProtection="1">
      <alignment vertical="center"/>
    </xf>
    <xf numFmtId="0" fontId="2" fillId="0" borderId="74" xfId="7" applyBorder="1" applyAlignment="1" applyProtection="1">
      <alignment vertical="center"/>
    </xf>
    <xf numFmtId="170" fontId="24" fillId="5" borderId="60" xfId="7" applyNumberFormat="1" applyFont="1" applyFill="1" applyBorder="1" applyAlignment="1" applyProtection="1">
      <alignment horizontal="center" vertical="center"/>
      <protection locked="0"/>
    </xf>
    <xf numFmtId="170" fontId="24" fillId="5" borderId="42" xfId="7" applyNumberFormat="1" applyFont="1" applyFill="1" applyBorder="1" applyAlignment="1" applyProtection="1">
      <alignment horizontal="center" vertical="center"/>
      <protection locked="0"/>
    </xf>
    <xf numFmtId="170" fontId="24" fillId="5" borderId="61" xfId="7" applyNumberFormat="1" applyFont="1" applyFill="1" applyBorder="1" applyAlignment="1" applyProtection="1">
      <alignment horizontal="center" vertical="center"/>
      <protection locked="0"/>
    </xf>
    <xf numFmtId="165" fontId="24" fillId="5" borderId="60" xfId="7" applyNumberFormat="1" applyFont="1" applyFill="1" applyBorder="1" applyAlignment="1" applyProtection="1">
      <alignment horizontal="center" vertical="center"/>
      <protection locked="0"/>
    </xf>
    <xf numFmtId="165" fontId="24" fillId="5" borderId="61" xfId="7" applyNumberFormat="1" applyFont="1" applyFill="1" applyBorder="1" applyAlignment="1" applyProtection="1">
      <alignment horizontal="center" vertical="center"/>
      <protection locked="0"/>
    </xf>
    <xf numFmtId="0" fontId="2" fillId="0" borderId="30" xfId="7" applyBorder="1" applyAlignment="1" applyProtection="1">
      <alignment vertical="center"/>
    </xf>
    <xf numFmtId="0" fontId="24" fillId="5" borderId="60" xfId="7" applyFont="1" applyFill="1" applyBorder="1" applyAlignment="1" applyProtection="1">
      <alignment horizontal="left" vertical="center"/>
      <protection locked="0"/>
    </xf>
    <xf numFmtId="0" fontId="24" fillId="5" borderId="42" xfId="7" applyFont="1" applyFill="1" applyBorder="1" applyAlignment="1" applyProtection="1">
      <alignment horizontal="left" vertical="center"/>
      <protection locked="0"/>
    </xf>
    <xf numFmtId="0" fontId="24" fillId="5" borderId="61" xfId="7" applyFont="1" applyFill="1" applyBorder="1" applyAlignment="1" applyProtection="1">
      <alignment horizontal="left" vertical="center"/>
      <protection locked="0"/>
    </xf>
    <xf numFmtId="0" fontId="24" fillId="5" borderId="49" xfId="7" quotePrefix="1" applyFont="1" applyFill="1" applyBorder="1" applyAlignment="1" applyProtection="1">
      <alignment horizontal="center" vertical="center"/>
      <protection locked="0"/>
    </xf>
    <xf numFmtId="0" fontId="24" fillId="5" borderId="48" xfId="7" quotePrefix="1" applyFont="1" applyFill="1" applyBorder="1" applyAlignment="1" applyProtection="1">
      <alignment horizontal="center" vertical="center"/>
      <protection locked="0"/>
    </xf>
    <xf numFmtId="0" fontId="24" fillId="5" borderId="60" xfId="7" applyFont="1" applyFill="1" applyBorder="1" applyAlignment="1" applyProtection="1">
      <alignment horizontal="center" vertical="center"/>
      <protection locked="0"/>
    </xf>
    <xf numFmtId="0" fontId="24" fillId="5" borderId="42" xfId="7" applyFont="1" applyFill="1" applyBorder="1" applyAlignment="1" applyProtection="1">
      <alignment horizontal="center" vertical="center"/>
      <protection locked="0"/>
    </xf>
    <xf numFmtId="0" fontId="24" fillId="5" borderId="61" xfId="7" applyFont="1" applyFill="1" applyBorder="1" applyAlignment="1" applyProtection="1">
      <alignment horizontal="center" vertical="center"/>
      <protection locked="0"/>
    </xf>
    <xf numFmtId="0" fontId="24" fillId="5" borderId="49" xfId="7" applyFont="1" applyFill="1" applyBorder="1" applyAlignment="1" applyProtection="1">
      <alignment horizontal="center" vertical="center"/>
      <protection locked="0"/>
    </xf>
    <xf numFmtId="0" fontId="24" fillId="5" borderId="0" xfId="7" applyFont="1" applyFill="1" applyAlignment="1" applyProtection="1">
      <alignment horizontal="center" vertical="center"/>
      <protection locked="0"/>
    </xf>
    <xf numFmtId="0" fontId="24" fillId="5" borderId="48" xfId="7" applyFont="1" applyFill="1" applyBorder="1" applyAlignment="1" applyProtection="1">
      <alignment horizontal="center" vertical="center"/>
      <protection locked="0"/>
    </xf>
    <xf numFmtId="0" fontId="24" fillId="0" borderId="0" xfId="7" applyFont="1" applyAlignment="1">
      <alignment horizontal="left" vertical="center"/>
    </xf>
    <xf numFmtId="0" fontId="24" fillId="0" borderId="48" xfId="7" applyFont="1" applyBorder="1" applyAlignment="1">
      <alignment horizontal="left" vertical="center"/>
    </xf>
    <xf numFmtId="170" fontId="4" fillId="0" borderId="0" xfId="7" applyNumberFormat="1" applyFont="1" applyAlignment="1">
      <alignment horizontal="center" vertical="center"/>
    </xf>
    <xf numFmtId="170" fontId="4" fillId="0" borderId="48" xfId="7" applyNumberFormat="1" applyFont="1" applyBorder="1" applyAlignment="1">
      <alignment horizontal="center" vertical="center"/>
    </xf>
    <xf numFmtId="0" fontId="20" fillId="0" borderId="49" xfId="7" applyFont="1" applyBorder="1" applyAlignment="1">
      <alignment horizontal="center" vertical="center"/>
    </xf>
    <xf numFmtId="0" fontId="20" fillId="0" borderId="0" xfId="7" applyFont="1" applyAlignment="1">
      <alignment horizontal="center" vertical="center"/>
    </xf>
    <xf numFmtId="0" fontId="0" fillId="0" borderId="49" xfId="0" applyBorder="1" applyAlignment="1">
      <alignment vertical="center" wrapText="1"/>
    </xf>
    <xf numFmtId="0" fontId="0" fillId="0" borderId="0" xfId="0" applyAlignment="1">
      <alignment vertical="center" wrapText="1"/>
    </xf>
    <xf numFmtId="0" fontId="0" fillId="0" borderId="48" xfId="0" applyBorder="1" applyAlignment="1">
      <alignment vertical="center" wrapText="1"/>
    </xf>
    <xf numFmtId="0" fontId="24" fillId="0" borderId="49" xfId="7" quotePrefix="1" applyFont="1" applyBorder="1" applyAlignment="1">
      <alignment horizontal="left" vertical="center" wrapText="1"/>
    </xf>
    <xf numFmtId="0" fontId="24" fillId="0" borderId="0" xfId="7" quotePrefix="1" applyFont="1" applyAlignment="1">
      <alignment horizontal="left" vertical="center" wrapText="1"/>
    </xf>
    <xf numFmtId="0" fontId="24" fillId="0" borderId="48" xfId="7" quotePrefix="1" applyFont="1" applyBorder="1" applyAlignment="1">
      <alignment horizontal="left" vertical="center" wrapText="1"/>
    </xf>
    <xf numFmtId="164" fontId="24" fillId="5" borderId="60" xfId="7" applyNumberFormat="1" applyFont="1" applyFill="1" applyBorder="1" applyAlignment="1" applyProtection="1">
      <alignment horizontal="center" vertical="center"/>
      <protection locked="0"/>
    </xf>
    <xf numFmtId="164" fontId="24" fillId="5" borderId="42" xfId="7" applyNumberFormat="1" applyFont="1" applyFill="1" applyBorder="1" applyAlignment="1" applyProtection="1">
      <alignment horizontal="center" vertical="center"/>
      <protection locked="0"/>
    </xf>
    <xf numFmtId="164" fontId="24" fillId="5" borderId="61" xfId="7" applyNumberFormat="1" applyFont="1" applyFill="1" applyBorder="1" applyAlignment="1" applyProtection="1">
      <alignment horizontal="center" vertical="center"/>
      <protection locked="0"/>
    </xf>
    <xf numFmtId="0" fontId="2" fillId="0" borderId="30" xfId="7" applyBorder="1" applyAlignment="1" applyProtection="1">
      <alignment horizontal="left" vertical="center"/>
    </xf>
    <xf numFmtId="0" fontId="2" fillId="0" borderId="74" xfId="7" applyBorder="1" applyAlignment="1" applyProtection="1">
      <alignment horizontal="left" vertical="center"/>
    </xf>
    <xf numFmtId="164" fontId="24" fillId="5" borderId="60" xfId="7" applyNumberFormat="1" applyFont="1" applyFill="1" applyBorder="1" applyAlignment="1" applyProtection="1">
      <alignment horizontal="center" vertical="center"/>
    </xf>
    <xf numFmtId="164" fontId="24" fillId="5" borderId="42" xfId="7" applyNumberFormat="1" applyFont="1" applyFill="1" applyBorder="1" applyAlignment="1" applyProtection="1">
      <alignment horizontal="center" vertical="center"/>
    </xf>
    <xf numFmtId="164" fontId="24" fillId="5" borderId="61" xfId="7" applyNumberFormat="1" applyFont="1" applyFill="1" applyBorder="1" applyAlignment="1" applyProtection="1">
      <alignment horizontal="center" vertical="center"/>
    </xf>
    <xf numFmtId="0" fontId="24" fillId="5" borderId="60" xfId="7" applyFont="1" applyFill="1" applyBorder="1" applyAlignment="1" applyProtection="1">
      <alignment horizontal="center" vertical="center"/>
    </xf>
    <xf numFmtId="0" fontId="24" fillId="5" borderId="42" xfId="7" applyFont="1" applyFill="1" applyBorder="1" applyAlignment="1" applyProtection="1">
      <alignment horizontal="center" vertical="center"/>
    </xf>
    <xf numFmtId="0" fontId="24" fillId="5" borderId="61" xfId="7" applyFont="1" applyFill="1" applyBorder="1" applyAlignment="1" applyProtection="1">
      <alignment horizontal="center" vertical="center"/>
    </xf>
    <xf numFmtId="165" fontId="24" fillId="5" borderId="60" xfId="7" applyNumberFormat="1" applyFont="1" applyFill="1" applyBorder="1" applyAlignment="1" applyProtection="1">
      <alignment horizontal="center" vertical="center"/>
    </xf>
    <xf numFmtId="165" fontId="24" fillId="5" borderId="42" xfId="7" applyNumberFormat="1" applyFont="1" applyFill="1" applyBorder="1" applyAlignment="1" applyProtection="1">
      <alignment horizontal="center" vertical="center"/>
    </xf>
    <xf numFmtId="165" fontId="24" fillId="5" borderId="61" xfId="7" applyNumberFormat="1" applyFont="1" applyFill="1" applyBorder="1" applyAlignment="1" applyProtection="1">
      <alignment horizontal="center" vertical="center"/>
    </xf>
    <xf numFmtId="0" fontId="20" fillId="0" borderId="42" xfId="7" quotePrefix="1" applyFont="1" applyBorder="1" applyAlignment="1">
      <alignment horizontal="center" vertical="center"/>
    </xf>
    <xf numFmtId="0" fontId="24" fillId="0" borderId="9" xfId="9" applyFont="1" applyBorder="1" applyAlignment="1">
      <alignment vertical="center"/>
    </xf>
    <xf numFmtId="0" fontId="24" fillId="5" borderId="9" xfId="9" applyFont="1" applyFill="1" applyBorder="1" applyAlignment="1">
      <alignment vertical="center"/>
    </xf>
    <xf numFmtId="0" fontId="26" fillId="0" borderId="50" xfId="9" applyFont="1" applyBorder="1" applyAlignment="1">
      <alignment horizontal="left" vertical="center"/>
    </xf>
    <xf numFmtId="0" fontId="2" fillId="0" borderId="0" xfId="9" applyFont="1" applyAlignment="1">
      <alignment vertical="center"/>
    </xf>
    <xf numFmtId="0" fontId="20" fillId="0" borderId="1" xfId="9" applyFont="1" applyBorder="1" applyAlignment="1">
      <alignment horizontal="center" vertical="center"/>
    </xf>
    <xf numFmtId="0" fontId="20" fillId="0" borderId="9" xfId="9" applyFont="1" applyBorder="1" applyAlignment="1">
      <alignment horizontal="center" vertical="center"/>
    </xf>
    <xf numFmtId="0" fontId="22" fillId="0" borderId="17" xfId="9" applyFont="1" applyBorder="1" applyAlignment="1">
      <alignment horizontal="center" vertical="center"/>
    </xf>
    <xf numFmtId="0" fontId="22" fillId="0" borderId="23" xfId="9" applyFont="1" applyBorder="1" applyAlignment="1">
      <alignment horizontal="center" vertical="center"/>
    </xf>
    <xf numFmtId="0" fontId="3" fillId="0" borderId="9" xfId="9" applyFont="1" applyBorder="1" applyAlignment="1">
      <alignment horizontal="center" vertical="center"/>
    </xf>
    <xf numFmtId="0" fontId="24" fillId="0" borderId="17" xfId="9" applyFont="1" applyBorder="1" applyAlignment="1">
      <alignment vertical="center"/>
    </xf>
    <xf numFmtId="0" fontId="24" fillId="0" borderId="23" xfId="9" applyFont="1" applyBorder="1" applyAlignment="1">
      <alignment vertical="center"/>
    </xf>
    <xf numFmtId="0" fontId="20" fillId="0" borderId="9" xfId="9" applyFont="1" applyBorder="1" applyAlignment="1">
      <alignment vertical="center"/>
    </xf>
    <xf numFmtId="0" fontId="3" fillId="0" borderId="17" xfId="9" applyFont="1" applyBorder="1" applyAlignment="1">
      <alignment vertical="center"/>
    </xf>
    <xf numFmtId="0" fontId="3" fillId="0" borderId="23" xfId="9" applyFont="1" applyBorder="1" applyAlignment="1">
      <alignment vertical="center"/>
    </xf>
    <xf numFmtId="0" fontId="3" fillId="0" borderId="9" xfId="9" applyFont="1" applyBorder="1" applyAlignment="1">
      <alignment vertical="center"/>
    </xf>
    <xf numFmtId="0" fontId="20" fillId="0" borderId="0" xfId="9" applyFont="1" applyAlignment="1">
      <alignment horizontal="center" vertical="center"/>
    </xf>
    <xf numFmtId="170" fontId="3" fillId="0" borderId="42" xfId="9" applyNumberFormat="1" applyFont="1" applyBorder="1" applyAlignment="1">
      <alignment horizontal="center" vertical="center"/>
    </xf>
    <xf numFmtId="0" fontId="22" fillId="0" borderId="9" xfId="9" applyFont="1" applyBorder="1" applyAlignment="1">
      <alignment horizontal="center" vertical="center"/>
    </xf>
    <xf numFmtId="0" fontId="3" fillId="3" borderId="83" xfId="9" applyFont="1" applyFill="1" applyBorder="1" applyAlignment="1">
      <alignment horizontal="center" vertical="center" wrapText="1"/>
    </xf>
    <xf numFmtId="0" fontId="3" fillId="3" borderId="13" xfId="9" applyFont="1" applyFill="1" applyBorder="1" applyAlignment="1">
      <alignment horizontal="center" vertical="center" wrapText="1"/>
    </xf>
    <xf numFmtId="0" fontId="3" fillId="3" borderId="84" xfId="9" applyFont="1" applyFill="1" applyBorder="1" applyAlignment="1">
      <alignment horizontal="center" vertical="center" wrapText="1"/>
    </xf>
    <xf numFmtId="0" fontId="3" fillId="3" borderId="6" xfId="9" applyFont="1" applyFill="1" applyBorder="1" applyAlignment="1">
      <alignment horizontal="center" vertical="center" wrapText="1"/>
    </xf>
    <xf numFmtId="0" fontId="3" fillId="3" borderId="9" xfId="9" applyFont="1" applyFill="1" applyBorder="1" applyAlignment="1">
      <alignment horizontal="center" vertical="center" wrapText="1"/>
    </xf>
    <xf numFmtId="0" fontId="3" fillId="3" borderId="11" xfId="9" applyFont="1" applyFill="1" applyBorder="1" applyAlignment="1">
      <alignment horizontal="center" vertical="center" wrapText="1"/>
    </xf>
    <xf numFmtId="0" fontId="3" fillId="3" borderId="87" xfId="9" applyFont="1" applyFill="1" applyBorder="1" applyAlignment="1">
      <alignment horizontal="center" vertical="center" wrapText="1"/>
    </xf>
    <xf numFmtId="0" fontId="3" fillId="3" borderId="88" xfId="9" applyFont="1" applyFill="1" applyBorder="1" applyAlignment="1">
      <alignment horizontal="center" vertical="center" wrapText="1"/>
    </xf>
    <xf numFmtId="0" fontId="3" fillId="3" borderId="89" xfId="9" applyFont="1" applyFill="1" applyBorder="1" applyAlignment="1">
      <alignment horizontal="center" vertical="center" wrapText="1"/>
    </xf>
    <xf numFmtId="0" fontId="3" fillId="3" borderId="24" xfId="9" applyFont="1" applyFill="1" applyBorder="1" applyAlignment="1">
      <alignment horizontal="center" vertical="center" wrapText="1"/>
    </xf>
    <xf numFmtId="0" fontId="3" fillId="3" borderId="90" xfId="9" applyFont="1" applyFill="1" applyBorder="1" applyAlignment="1">
      <alignment horizontal="center" vertical="center" wrapText="1"/>
    </xf>
    <xf numFmtId="0" fontId="3" fillId="3" borderId="25" xfId="9" applyFont="1" applyFill="1" applyBorder="1" applyAlignment="1">
      <alignment horizontal="center" vertical="center" wrapText="1"/>
    </xf>
    <xf numFmtId="0" fontId="3" fillId="3" borderId="91" xfId="9" applyFont="1" applyFill="1" applyBorder="1" applyAlignment="1">
      <alignment horizontal="center" vertical="center" wrapText="1"/>
    </xf>
    <xf numFmtId="0" fontId="3" fillId="3" borderId="27" xfId="9" applyFont="1" applyFill="1" applyBorder="1" applyAlignment="1">
      <alignment horizontal="center" vertical="center" wrapText="1"/>
    </xf>
    <xf numFmtId="0" fontId="3" fillId="3" borderId="92" xfId="9" applyFont="1" applyFill="1" applyBorder="1" applyAlignment="1">
      <alignment horizontal="center" vertical="center" wrapText="1"/>
    </xf>
    <xf numFmtId="0" fontId="20" fillId="0" borderId="85" xfId="9" applyFont="1" applyBorder="1" applyAlignment="1">
      <alignment horizontal="center" vertical="center"/>
    </xf>
    <xf numFmtId="0" fontId="20" fillId="0" borderId="86" xfId="9" applyFont="1" applyBorder="1" applyAlignment="1">
      <alignment horizontal="center" vertical="center"/>
    </xf>
    <xf numFmtId="0" fontId="3" fillId="0" borderId="42" xfId="9" applyFont="1" applyBorder="1" applyAlignment="1">
      <alignment horizontal="center" vertical="center"/>
    </xf>
    <xf numFmtId="0" fontId="20" fillId="0" borderId="17" xfId="9" applyFont="1" applyBorder="1" applyAlignment="1">
      <alignment horizontal="center" vertical="center"/>
    </xf>
    <xf numFmtId="0" fontId="20" fillId="0" borderId="23" xfId="9" applyFont="1" applyBorder="1" applyAlignment="1">
      <alignment horizontal="center" vertical="center"/>
    </xf>
    <xf numFmtId="0" fontId="24" fillId="5" borderId="17" xfId="9" applyFont="1" applyFill="1" applyBorder="1" applyAlignment="1" applyProtection="1">
      <alignment vertical="center"/>
      <protection locked="0"/>
    </xf>
    <xf numFmtId="0" fontId="24" fillId="5" borderId="23" xfId="9" applyFont="1" applyFill="1" applyBorder="1" applyAlignment="1" applyProtection="1">
      <alignment vertical="center"/>
      <protection locked="0"/>
    </xf>
    <xf numFmtId="0" fontId="3" fillId="0" borderId="17" xfId="9" applyFont="1" applyBorder="1" applyAlignment="1">
      <alignment horizontal="center" vertical="center"/>
    </xf>
    <xf numFmtId="0" fontId="3" fillId="0" borderId="23" xfId="9" applyFont="1" applyBorder="1" applyAlignment="1">
      <alignment horizontal="center" vertical="center"/>
    </xf>
    <xf numFmtId="0" fontId="20" fillId="0" borderId="17" xfId="9" applyFont="1" applyBorder="1" applyAlignment="1">
      <alignment vertical="center"/>
    </xf>
    <xf numFmtId="0" fontId="20" fillId="0" borderId="23" xfId="9" applyFont="1" applyBorder="1" applyAlignment="1">
      <alignment vertical="center"/>
    </xf>
    <xf numFmtId="0" fontId="47" fillId="0" borderId="0" xfId="9" applyFont="1" applyAlignment="1">
      <alignment horizontal="left" vertical="center" wrapText="1"/>
    </xf>
    <xf numFmtId="0" fontId="3" fillId="0" borderId="38" xfId="9" applyFont="1" applyBorder="1" applyAlignment="1">
      <alignment horizontal="center" vertical="center"/>
    </xf>
    <xf numFmtId="41" fontId="2" fillId="0" borderId="0" xfId="9" applyNumberFormat="1" applyFont="1" applyAlignment="1">
      <alignment horizontal="center" vertical="center"/>
    </xf>
    <xf numFmtId="0" fontId="26" fillId="0" borderId="28" xfId="9" applyFont="1" applyBorder="1" applyAlignment="1">
      <alignment horizontal="left" vertical="center"/>
    </xf>
    <xf numFmtId="0" fontId="26" fillId="0" borderId="29" xfId="9" applyFont="1" applyBorder="1" applyAlignment="1">
      <alignment horizontal="left" vertical="center"/>
    </xf>
    <xf numFmtId="0" fontId="8" fillId="0" borderId="9" xfId="9" applyFont="1" applyBorder="1" applyAlignment="1">
      <alignment horizontal="center" vertical="center"/>
    </xf>
    <xf numFmtId="0" fontId="24" fillId="5" borderId="9" xfId="9" applyFont="1" applyFill="1" applyBorder="1" applyAlignment="1" applyProtection="1">
      <alignment vertical="center"/>
      <protection locked="0"/>
    </xf>
    <xf numFmtId="0" fontId="4" fillId="0" borderId="9" xfId="9" applyFont="1" applyBorder="1" applyAlignment="1">
      <alignment vertical="center"/>
    </xf>
    <xf numFmtId="0" fontId="8" fillId="0" borderId="17" xfId="9" applyFont="1" applyBorder="1" applyAlignment="1">
      <alignment vertical="center"/>
    </xf>
    <xf numFmtId="0" fontId="8" fillId="0" borderId="23" xfId="9" applyFont="1" applyBorder="1" applyAlignment="1">
      <alignment vertical="center"/>
    </xf>
    <xf numFmtId="0" fontId="3" fillId="3" borderId="20" xfId="9" applyFont="1" applyFill="1" applyBorder="1" applyAlignment="1">
      <alignment horizontal="center" vertical="center" wrapText="1"/>
    </xf>
    <xf numFmtId="0" fontId="3" fillId="3" borderId="10" xfId="9" applyFont="1" applyFill="1" applyBorder="1" applyAlignment="1">
      <alignment horizontal="center" vertical="center" wrapText="1"/>
    </xf>
    <xf numFmtId="0" fontId="3" fillId="3" borderId="4" xfId="9" applyFont="1" applyFill="1" applyBorder="1" applyAlignment="1">
      <alignment horizontal="center"/>
    </xf>
    <xf numFmtId="0" fontId="3" fillId="3" borderId="26" xfId="9" applyFont="1" applyFill="1" applyBorder="1" applyAlignment="1">
      <alignment horizontal="center"/>
    </xf>
    <xf numFmtId="0" fontId="24" fillId="0" borderId="93" xfId="9" applyFont="1" applyBorder="1"/>
    <xf numFmtId="0" fontId="24" fillId="0" borderId="94" xfId="9" applyFont="1" applyBorder="1"/>
    <xf numFmtId="0" fontId="24" fillId="0" borderId="95" xfId="9" applyFont="1" applyBorder="1"/>
    <xf numFmtId="0" fontId="24" fillId="0" borderId="49" xfId="9" applyFont="1" applyBorder="1"/>
    <xf numFmtId="0" fontId="24" fillId="0" borderId="0" xfId="9" applyFont="1"/>
    <xf numFmtId="0" fontId="24" fillId="0" borderId="91" xfId="9" applyFont="1" applyBorder="1"/>
    <xf numFmtId="0" fontId="24" fillId="0" borderId="60" xfId="9" applyFont="1" applyBorder="1"/>
    <xf numFmtId="0" fontId="24" fillId="0" borderId="42" xfId="9" applyFont="1" applyBorder="1"/>
    <xf numFmtId="0" fontId="24" fillId="0" borderId="71" xfId="9" applyFont="1" applyBorder="1"/>
    <xf numFmtId="0" fontId="20" fillId="7" borderId="78" xfId="9" applyFont="1" applyFill="1" applyBorder="1" applyAlignment="1">
      <alignment horizontal="center"/>
    </xf>
    <xf numFmtId="0" fontId="20" fillId="7" borderId="38" xfId="9" applyFont="1" applyFill="1" applyBorder="1" applyAlignment="1">
      <alignment horizontal="center"/>
    </xf>
    <xf numFmtId="0" fontId="20" fillId="7" borderId="79" xfId="9" applyFont="1" applyFill="1" applyBorder="1" applyAlignment="1">
      <alignment horizontal="center"/>
    </xf>
    <xf numFmtId="0" fontId="14" fillId="0" borderId="0" xfId="0" applyFont="1"/>
    <xf numFmtId="0" fontId="13" fillId="0" borderId="0" xfId="0" applyFont="1"/>
    <xf numFmtId="0" fontId="14" fillId="0" borderId="96" xfId="0" applyFont="1" applyBorder="1" applyAlignment="1">
      <alignment vertical="center"/>
    </xf>
    <xf numFmtId="0" fontId="14" fillId="0" borderId="20" xfId="0" applyFont="1" applyBorder="1" applyAlignment="1">
      <alignment vertical="center"/>
    </xf>
    <xf numFmtId="0" fontId="14" fillId="0" borderId="60" xfId="0" applyFont="1" applyBorder="1"/>
    <xf numFmtId="0" fontId="14" fillId="0" borderId="42" xfId="0" applyFont="1" applyBorder="1"/>
    <xf numFmtId="0" fontId="14" fillId="0" borderId="71" xfId="0" applyFont="1" applyBorder="1"/>
    <xf numFmtId="0" fontId="14" fillId="0" borderId="96" xfId="0" applyFont="1" applyBorder="1"/>
    <xf numFmtId="0" fontId="14" fillId="0" borderId="20" xfId="0" applyFont="1" applyBorder="1"/>
    <xf numFmtId="0" fontId="3" fillId="7" borderId="78" xfId="9" applyFont="1" applyFill="1" applyBorder="1" applyAlignment="1">
      <alignment horizontal="center"/>
    </xf>
    <xf numFmtId="0" fontId="3" fillId="7" borderId="38" xfId="9" applyFont="1" applyFill="1" applyBorder="1" applyAlignment="1">
      <alignment horizontal="center"/>
    </xf>
    <xf numFmtId="0" fontId="3" fillId="7" borderId="79" xfId="9" applyFont="1" applyFill="1" applyBorder="1" applyAlignment="1">
      <alignment horizontal="center"/>
    </xf>
    <xf numFmtId="0" fontId="14" fillId="3" borderId="97" xfId="0" applyFont="1" applyFill="1" applyBorder="1" applyAlignment="1">
      <alignment horizontal="center"/>
    </xf>
    <xf numFmtId="0" fontId="14" fillId="3" borderId="37" xfId="0" applyFont="1" applyFill="1" applyBorder="1" applyAlignment="1">
      <alignment horizontal="center"/>
    </xf>
    <xf numFmtId="0" fontId="47" fillId="0" borderId="0" xfId="0" applyFont="1" applyAlignment="1">
      <alignment vertical="center" wrapText="1"/>
    </xf>
    <xf numFmtId="0" fontId="24" fillId="5" borderId="17" xfId="0" applyFont="1" applyFill="1" applyBorder="1" applyAlignment="1" applyProtection="1">
      <alignment horizontal="left" vertical="center" wrapText="1" shrinkToFit="1"/>
      <protection locked="0"/>
    </xf>
    <xf numFmtId="0" fontId="24" fillId="5" borderId="23" xfId="0" applyFont="1" applyFill="1" applyBorder="1" applyAlignment="1" applyProtection="1">
      <alignment horizontal="left" vertical="center" wrapText="1" shrinkToFit="1"/>
      <protection locked="0"/>
    </xf>
    <xf numFmtId="0" fontId="24" fillId="5" borderId="56" xfId="0" applyFont="1" applyFill="1" applyBorder="1" applyAlignment="1" applyProtection="1">
      <alignment horizontal="left" vertical="center" wrapText="1" shrinkToFit="1"/>
      <protection locked="0"/>
    </xf>
    <xf numFmtId="0" fontId="24" fillId="5" borderId="67" xfId="0" applyFont="1" applyFill="1" applyBorder="1" applyAlignment="1" applyProtection="1">
      <alignment horizontal="left" vertical="center" wrapText="1" shrinkToFit="1"/>
      <protection locked="0"/>
    </xf>
    <xf numFmtId="0" fontId="24" fillId="5" borderId="17" xfId="0" applyFont="1" applyFill="1" applyBorder="1" applyAlignment="1" applyProtection="1">
      <alignment horizontal="center" vertical="center" wrapText="1" shrinkToFit="1"/>
      <protection locked="0"/>
    </xf>
    <xf numFmtId="0" fontId="24" fillId="5" borderId="23" xfId="0" applyFont="1" applyFill="1" applyBorder="1" applyAlignment="1" applyProtection="1">
      <alignment horizontal="center" vertical="center" wrapText="1" shrinkToFit="1"/>
      <protection locked="0"/>
    </xf>
    <xf numFmtId="0" fontId="47" fillId="0" borderId="0" xfId="0" applyFont="1" applyAlignment="1">
      <alignment vertical="center"/>
    </xf>
    <xf numFmtId="0" fontId="20" fillId="0" borderId="0" xfId="0" applyFont="1" applyAlignment="1">
      <alignment horizontal="center" vertical="center"/>
    </xf>
    <xf numFmtId="0" fontId="2" fillId="0" borderId="0" xfId="0" applyFont="1" applyAlignment="1">
      <alignment horizontal="left" vertical="center"/>
    </xf>
    <xf numFmtId="0" fontId="3" fillId="3" borderId="39" xfId="0" applyFont="1" applyFill="1" applyBorder="1" applyAlignment="1">
      <alignment horizontal="center" vertical="center" wrapText="1"/>
    </xf>
    <xf numFmtId="0" fontId="3" fillId="0" borderId="42" xfId="0" applyFont="1" applyBorder="1" applyAlignment="1">
      <alignment horizontal="center" vertical="center"/>
    </xf>
    <xf numFmtId="170" fontId="3" fillId="0" borderId="42" xfId="0" applyNumberFormat="1" applyFont="1" applyBorder="1" applyAlignment="1">
      <alignment horizontal="center" vertical="center"/>
    </xf>
    <xf numFmtId="0" fontId="3" fillId="0" borderId="38" xfId="0" applyFont="1" applyBorder="1" applyAlignment="1">
      <alignment horizontal="center" vertical="center"/>
    </xf>
    <xf numFmtId="0" fontId="3" fillId="3" borderId="40" xfId="0" applyFont="1" applyFill="1" applyBorder="1" applyAlignment="1">
      <alignment horizontal="center" vertical="center" wrapText="1"/>
    </xf>
    <xf numFmtId="0" fontId="3" fillId="3" borderId="59"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98" xfId="0" applyFont="1" applyFill="1" applyBorder="1" applyAlignment="1">
      <alignment horizontal="center" vertical="center"/>
    </xf>
    <xf numFmtId="0" fontId="3" fillId="3" borderId="49" xfId="0" applyFont="1" applyFill="1" applyBorder="1" applyAlignment="1">
      <alignment horizontal="center" vertical="center"/>
    </xf>
    <xf numFmtId="0" fontId="3" fillId="3" borderId="0" xfId="0" applyFont="1" applyFill="1" applyAlignment="1">
      <alignment horizontal="center" vertical="center"/>
    </xf>
    <xf numFmtId="0" fontId="3" fillId="3" borderId="91" xfId="0" applyFont="1" applyFill="1" applyBorder="1" applyAlignment="1">
      <alignment horizontal="center" vertical="center"/>
    </xf>
    <xf numFmtId="0" fontId="3" fillId="3" borderId="80"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92" xfId="0" applyFont="1" applyFill="1" applyBorder="1" applyAlignment="1">
      <alignment horizontal="center" vertical="center"/>
    </xf>
    <xf numFmtId="49" fontId="13" fillId="0" borderId="0" xfId="0" applyNumberFormat="1" applyFont="1" applyAlignment="1">
      <alignment horizontal="center" vertical="center"/>
    </xf>
    <xf numFmtId="0" fontId="24" fillId="5" borderId="17" xfId="0" applyFont="1" applyFill="1" applyBorder="1" applyAlignment="1" applyProtection="1">
      <alignment horizontal="left" vertical="center" wrapText="1"/>
      <protection locked="0"/>
    </xf>
    <xf numFmtId="0" fontId="24" fillId="5" borderId="23" xfId="0" applyFont="1" applyFill="1" applyBorder="1" applyAlignment="1" applyProtection="1">
      <alignment horizontal="left" vertical="center" wrapText="1"/>
      <protection locked="0"/>
    </xf>
    <xf numFmtId="0" fontId="24" fillId="0" borderId="33" xfId="0" applyFont="1" applyBorder="1" applyAlignment="1">
      <alignment horizontal="left" vertical="center" wrapText="1"/>
    </xf>
    <xf numFmtId="0" fontId="24" fillId="0" borderId="35" xfId="0" applyFont="1" applyBorder="1" applyAlignment="1">
      <alignment horizontal="left" vertical="center" wrapText="1"/>
    </xf>
    <xf numFmtId="0" fontId="12" fillId="5" borderId="17" xfId="0" applyFont="1" applyFill="1" applyBorder="1" applyAlignment="1" applyProtection="1">
      <alignment horizontal="left" vertical="center" wrapText="1" shrinkToFit="1"/>
      <protection locked="0"/>
    </xf>
    <xf numFmtId="0" fontId="12" fillId="5" borderId="23" xfId="0" applyFont="1" applyFill="1" applyBorder="1" applyAlignment="1" applyProtection="1">
      <alignment horizontal="left" vertical="center" wrapText="1" shrinkToFit="1"/>
      <protection locked="0"/>
    </xf>
    <xf numFmtId="0" fontId="12" fillId="2" borderId="33" xfId="0" applyFont="1" applyFill="1" applyBorder="1" applyAlignment="1">
      <alignment horizontal="left" vertical="center"/>
    </xf>
    <xf numFmtId="0" fontId="12" fillId="2" borderId="35" xfId="0" applyFont="1" applyFill="1" applyBorder="1" applyAlignment="1">
      <alignment horizontal="left" vertical="center"/>
    </xf>
    <xf numFmtId="0" fontId="12" fillId="5" borderId="17" xfId="0" applyFont="1" applyFill="1" applyBorder="1" applyAlignment="1" applyProtection="1">
      <alignment horizontal="center" vertical="center" wrapText="1" shrinkToFit="1"/>
      <protection locked="0"/>
    </xf>
    <xf numFmtId="0" fontId="12" fillId="5" borderId="23" xfId="0" applyFont="1" applyFill="1" applyBorder="1" applyAlignment="1" applyProtection="1">
      <alignment horizontal="center" vertical="center" wrapText="1" shrinkToFit="1"/>
      <protection locked="0"/>
    </xf>
    <xf numFmtId="0" fontId="24" fillId="5" borderId="17" xfId="0" applyFont="1" applyFill="1" applyBorder="1" applyAlignment="1" applyProtection="1">
      <alignment horizontal="center" vertical="center" wrapText="1"/>
      <protection locked="0"/>
    </xf>
    <xf numFmtId="0" fontId="24" fillId="5" borderId="23" xfId="0" applyFont="1" applyFill="1" applyBorder="1" applyAlignment="1" applyProtection="1">
      <alignment horizontal="center" vertical="center" wrapText="1"/>
      <protection locked="0"/>
    </xf>
    <xf numFmtId="0" fontId="24" fillId="5" borderId="56" xfId="0" applyFont="1" applyFill="1" applyBorder="1" applyAlignment="1" applyProtection="1">
      <alignment horizontal="left" vertical="center" wrapText="1"/>
      <protection locked="0"/>
    </xf>
    <xf numFmtId="0" fontId="24" fillId="5" borderId="67" xfId="0" applyFont="1" applyFill="1" applyBorder="1" applyAlignment="1" applyProtection="1">
      <alignment horizontal="left" vertical="center" wrapText="1"/>
      <protection locked="0"/>
    </xf>
    <xf numFmtId="0" fontId="12" fillId="5" borderId="56" xfId="0" applyFont="1" applyFill="1" applyBorder="1" applyAlignment="1" applyProtection="1">
      <alignment horizontal="left" vertical="center" wrapText="1" shrinkToFit="1"/>
      <protection locked="0"/>
    </xf>
    <xf numFmtId="0" fontId="12" fillId="5" borderId="67" xfId="0" applyFont="1" applyFill="1" applyBorder="1" applyAlignment="1" applyProtection="1">
      <alignment horizontal="left" vertical="center" wrapText="1" shrinkToFit="1"/>
      <protection locked="0"/>
    </xf>
    <xf numFmtId="0" fontId="3" fillId="3" borderId="62" xfId="0" applyFont="1" applyFill="1" applyBorder="1" applyAlignment="1">
      <alignment horizontal="center" vertical="center" wrapText="1"/>
    </xf>
    <xf numFmtId="0" fontId="3" fillId="3" borderId="58" xfId="0" applyFont="1" applyFill="1" applyBorder="1" applyAlignment="1">
      <alignment horizontal="center" vertical="center" wrapText="1"/>
    </xf>
    <xf numFmtId="0" fontId="3" fillId="3" borderId="37"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37"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99" xfId="0" applyFont="1" applyFill="1" applyBorder="1" applyAlignment="1">
      <alignment horizontal="center" vertical="center"/>
    </xf>
    <xf numFmtId="0" fontId="3" fillId="3" borderId="56" xfId="0" applyFont="1" applyFill="1" applyBorder="1" applyAlignment="1">
      <alignment horizontal="center" vertical="center"/>
    </xf>
    <xf numFmtId="0" fontId="3" fillId="3" borderId="67" xfId="0" applyFont="1" applyFill="1" applyBorder="1" applyAlignment="1">
      <alignment horizontal="center" vertical="center"/>
    </xf>
    <xf numFmtId="0" fontId="3" fillId="3" borderId="100" xfId="0" applyFont="1" applyFill="1" applyBorder="1" applyAlignment="1">
      <alignment horizontal="center" vertical="center"/>
    </xf>
    <xf numFmtId="0" fontId="3" fillId="3" borderId="64" xfId="0" applyFont="1" applyFill="1" applyBorder="1" applyAlignment="1">
      <alignment horizontal="center" vertical="center"/>
    </xf>
    <xf numFmtId="0" fontId="4" fillId="0" borderId="42" xfId="0" applyFont="1" applyBorder="1" applyAlignment="1">
      <alignment horizontal="left" vertical="center"/>
    </xf>
    <xf numFmtId="0" fontId="24" fillId="5" borderId="17" xfId="8" applyFont="1" applyFill="1" applyBorder="1" applyAlignment="1" applyProtection="1">
      <alignment horizontal="left" vertical="center"/>
      <protection locked="0"/>
    </xf>
    <xf numFmtId="0" fontId="24" fillId="5" borderId="101" xfId="8" applyFont="1" applyFill="1" applyBorder="1" applyAlignment="1" applyProtection="1">
      <alignment horizontal="left" vertical="center"/>
      <protection locked="0"/>
    </xf>
    <xf numFmtId="0" fontId="24" fillId="5" borderId="23" xfId="8" applyFont="1" applyFill="1" applyBorder="1" applyAlignment="1" applyProtection="1">
      <alignment horizontal="left" vertical="center"/>
      <protection locked="0"/>
    </xf>
    <xf numFmtId="0" fontId="3" fillId="3" borderId="100" xfId="8" applyFont="1" applyFill="1" applyBorder="1" applyAlignment="1">
      <alignment horizontal="center" vertical="center"/>
    </xf>
    <xf numFmtId="0" fontId="3" fillId="3" borderId="103" xfId="8" applyFont="1" applyFill="1" applyBorder="1" applyAlignment="1">
      <alignment horizontal="center" vertical="center"/>
    </xf>
    <xf numFmtId="0" fontId="3" fillId="3" borderId="64" xfId="8" applyFont="1" applyFill="1" applyBorder="1" applyAlignment="1">
      <alignment horizontal="center" vertical="center"/>
    </xf>
    <xf numFmtId="0" fontId="2" fillId="3" borderId="104" xfId="8" applyFill="1" applyBorder="1" applyAlignment="1">
      <alignment horizontal="center" vertical="center"/>
    </xf>
    <xf numFmtId="0" fontId="2" fillId="3" borderId="105" xfId="8" applyFill="1" applyBorder="1" applyAlignment="1">
      <alignment horizontal="center" vertical="center"/>
    </xf>
    <xf numFmtId="0" fontId="2" fillId="3" borderId="106" xfId="8" applyFill="1" applyBorder="1" applyAlignment="1">
      <alignment horizontal="center" vertical="center"/>
    </xf>
    <xf numFmtId="0" fontId="24" fillId="0" borderId="17" xfId="8" applyFont="1" applyBorder="1" applyAlignment="1">
      <alignment horizontal="left" vertical="center"/>
    </xf>
    <xf numFmtId="0" fontId="24" fillId="0" borderId="101" xfId="8" applyFont="1" applyBorder="1" applyAlignment="1">
      <alignment horizontal="left" vertical="center"/>
    </xf>
    <xf numFmtId="0" fontId="24" fillId="0" borderId="23" xfId="8" applyFont="1" applyBorder="1" applyAlignment="1">
      <alignment horizontal="left" vertical="center"/>
    </xf>
    <xf numFmtId="0" fontId="20" fillId="0" borderId="0" xfId="8" applyFont="1" applyAlignment="1">
      <alignment horizontal="center" vertical="center"/>
    </xf>
    <xf numFmtId="0" fontId="2" fillId="3" borderId="56" xfId="8" applyFill="1" applyBorder="1" applyAlignment="1">
      <alignment horizontal="center" vertical="center"/>
    </xf>
    <xf numFmtId="0" fontId="2" fillId="3" borderId="66" xfId="8" applyFill="1" applyBorder="1" applyAlignment="1">
      <alignment horizontal="center" vertical="center"/>
    </xf>
    <xf numFmtId="0" fontId="2" fillId="3" borderId="67" xfId="8" applyFill="1" applyBorder="1" applyAlignment="1">
      <alignment horizontal="center" vertical="center"/>
    </xf>
    <xf numFmtId="0" fontId="24" fillId="0" borderId="85" xfId="8" applyFont="1" applyBorder="1" applyAlignment="1">
      <alignment horizontal="left" vertical="center"/>
    </xf>
    <xf numFmtId="0" fontId="24" fillId="0" borderId="102" xfId="8" applyFont="1" applyBorder="1" applyAlignment="1">
      <alignment horizontal="left" vertical="center"/>
    </xf>
    <xf numFmtId="0" fontId="24" fillId="0" borderId="86" xfId="8" applyFont="1" applyBorder="1" applyAlignment="1">
      <alignment horizontal="left" vertical="center"/>
    </xf>
    <xf numFmtId="10" fontId="24" fillId="5" borderId="17" xfId="8" applyNumberFormat="1" applyFont="1" applyFill="1" applyBorder="1" applyAlignment="1" applyProtection="1">
      <alignment horizontal="left" vertical="center"/>
      <protection locked="0"/>
    </xf>
    <xf numFmtId="10" fontId="24" fillId="5" borderId="101" xfId="8" applyNumberFormat="1" applyFont="1" applyFill="1" applyBorder="1" applyAlignment="1" applyProtection="1">
      <alignment horizontal="left" vertical="center"/>
      <protection locked="0"/>
    </xf>
    <xf numFmtId="10" fontId="24" fillId="5" borderId="23" xfId="8" applyNumberFormat="1" applyFont="1" applyFill="1" applyBorder="1" applyAlignment="1" applyProtection="1">
      <alignment horizontal="left" vertical="center"/>
      <protection locked="0"/>
    </xf>
    <xf numFmtId="0" fontId="24" fillId="5" borderId="85" xfId="8" applyFont="1" applyFill="1" applyBorder="1" applyAlignment="1" applyProtection="1">
      <alignment horizontal="left" vertical="center"/>
      <protection locked="0"/>
    </xf>
    <xf numFmtId="0" fontId="24" fillId="5" borderId="102" xfId="8" applyFont="1" applyFill="1" applyBorder="1" applyAlignment="1" applyProtection="1">
      <alignment horizontal="left" vertical="center"/>
      <protection locked="0"/>
    </xf>
    <xf numFmtId="0" fontId="24" fillId="5" borderId="86" xfId="8" applyFont="1" applyFill="1" applyBorder="1" applyAlignment="1" applyProtection="1">
      <alignment horizontal="left" vertical="center"/>
      <protection locked="0"/>
    </xf>
    <xf numFmtId="0" fontId="2" fillId="0" borderId="0" xfId="8" applyAlignment="1">
      <alignment horizontal="left" vertical="center"/>
    </xf>
    <xf numFmtId="0" fontId="20" fillId="0" borderId="33" xfId="8" applyFont="1" applyBorder="1" applyAlignment="1">
      <alignment horizontal="left" vertical="center"/>
    </xf>
    <xf numFmtId="0" fontId="20" fillId="0" borderId="34" xfId="8" applyFont="1" applyBorder="1" applyAlignment="1">
      <alignment horizontal="left" vertical="center"/>
    </xf>
    <xf numFmtId="0" fontId="20" fillId="0" borderId="35" xfId="8" applyFont="1" applyBorder="1" applyAlignment="1">
      <alignment horizontal="left" vertical="center"/>
    </xf>
    <xf numFmtId="0" fontId="43" fillId="5" borderId="17" xfId="8" applyFont="1" applyFill="1" applyBorder="1" applyAlignment="1" applyProtection="1">
      <alignment horizontal="left" vertical="center"/>
      <protection locked="0"/>
    </xf>
    <xf numFmtId="0" fontId="43" fillId="5" borderId="101" xfId="8" applyFont="1" applyFill="1" applyBorder="1" applyAlignment="1" applyProtection="1">
      <alignment horizontal="left" vertical="center"/>
      <protection locked="0"/>
    </xf>
    <xf numFmtId="0" fontId="43" fillId="5" borderId="23" xfId="8" applyFont="1" applyFill="1" applyBorder="1" applyAlignment="1" applyProtection="1">
      <alignment horizontal="left" vertical="center"/>
      <protection locked="0"/>
    </xf>
    <xf numFmtId="0" fontId="24" fillId="0" borderId="17" xfId="8" applyFont="1" applyBorder="1" applyAlignment="1">
      <alignment horizontal="left" vertical="center" indent="1"/>
    </xf>
    <xf numFmtId="0" fontId="24" fillId="0" borderId="101" xfId="8" applyFont="1" applyBorder="1" applyAlignment="1">
      <alignment horizontal="left" vertical="center" indent="1"/>
    </xf>
    <xf numFmtId="0" fontId="24" fillId="0" borderId="23" xfId="8" applyFont="1" applyBorder="1" applyAlignment="1">
      <alignment horizontal="left" vertical="center" indent="1"/>
    </xf>
    <xf numFmtId="41" fontId="0" fillId="0" borderId="0" xfId="0" applyNumberFormat="1" applyAlignment="1">
      <alignment vertical="center"/>
    </xf>
    <xf numFmtId="0" fontId="59" fillId="0" borderId="78" xfId="0" applyFont="1" applyBorder="1" applyAlignment="1">
      <alignment horizontal="center" vertical="center"/>
    </xf>
    <xf numFmtId="0" fontId="59" fillId="0" borderId="38" xfId="0" applyFont="1" applyBorder="1" applyAlignment="1">
      <alignment horizontal="center" vertical="center"/>
    </xf>
    <xf numFmtId="0" fontId="59" fillId="0" borderId="79" xfId="0" applyFont="1" applyBorder="1" applyAlignment="1">
      <alignment horizontal="center" vertical="center"/>
    </xf>
    <xf numFmtId="41" fontId="59" fillId="0" borderId="0" xfId="0" applyNumberFormat="1" applyFont="1" applyAlignment="1">
      <alignment horizontal="left" vertical="center"/>
    </xf>
    <xf numFmtId="41" fontId="0" fillId="0" borderId="42" xfId="0" applyNumberFormat="1" applyBorder="1" applyAlignment="1">
      <alignment vertical="center"/>
    </xf>
    <xf numFmtId="0" fontId="52" fillId="0" borderId="42" xfId="0" applyFont="1" applyBorder="1" applyAlignment="1">
      <alignment vertical="center"/>
    </xf>
    <xf numFmtId="41" fontId="59" fillId="3" borderId="30" xfId="0" applyNumberFormat="1" applyFont="1" applyFill="1" applyBorder="1" applyAlignment="1">
      <alignment horizontal="center" vertical="center"/>
    </xf>
    <xf numFmtId="41" fontId="59" fillId="3" borderId="74" xfId="0" applyNumberFormat="1" applyFont="1" applyFill="1" applyBorder="1" applyAlignment="1">
      <alignment horizontal="center" vertical="center"/>
    </xf>
    <xf numFmtId="0" fontId="59" fillId="0" borderId="0" xfId="0" applyFont="1" applyAlignment="1">
      <alignment horizontal="right" vertical="top"/>
    </xf>
    <xf numFmtId="0" fontId="0" fillId="0" borderId="0" xfId="0" applyAlignment="1">
      <alignment vertical="center"/>
    </xf>
    <xf numFmtId="0" fontId="20" fillId="0" borderId="0" xfId="0" applyFont="1" applyAlignment="1">
      <alignment horizontal="left" vertical="center"/>
    </xf>
    <xf numFmtId="41" fontId="59" fillId="0" borderId="0" xfId="0" applyNumberFormat="1" applyFont="1" applyAlignment="1">
      <alignment horizontal="center" vertical="center"/>
    </xf>
    <xf numFmtId="170" fontId="3" fillId="0" borderId="42" xfId="0" applyNumberFormat="1" applyFont="1" applyBorder="1" applyAlignment="1">
      <alignment horizontal="center" vertical="center" wrapText="1"/>
    </xf>
    <xf numFmtId="0" fontId="20" fillId="3" borderId="30" xfId="0" applyFont="1" applyFill="1" applyBorder="1" applyAlignment="1">
      <alignment horizontal="center" vertical="center"/>
    </xf>
    <xf numFmtId="0" fontId="20" fillId="3" borderId="74" xfId="0" applyFont="1" applyFill="1" applyBorder="1" applyAlignment="1">
      <alignment horizontal="center" vertical="center"/>
    </xf>
    <xf numFmtId="0" fontId="51" fillId="3" borderId="81" xfId="0" applyFont="1" applyFill="1" applyBorder="1" applyAlignment="1">
      <alignment horizontal="center" vertical="center"/>
    </xf>
    <xf numFmtId="0" fontId="51" fillId="3" borderId="82" xfId="0" applyFont="1" applyFill="1" applyBorder="1" applyAlignment="1">
      <alignment horizontal="center" vertical="center"/>
    </xf>
    <xf numFmtId="0" fontId="51" fillId="3" borderId="113" xfId="0" applyFont="1" applyFill="1" applyBorder="1" applyAlignment="1">
      <alignment horizontal="center" vertical="center"/>
    </xf>
    <xf numFmtId="41" fontId="0" fillId="5" borderId="107" xfId="0" applyNumberFormat="1" applyFill="1" applyBorder="1" applyAlignment="1">
      <alignment horizontal="center" vertical="center"/>
    </xf>
    <xf numFmtId="41" fontId="0" fillId="5" borderId="101" xfId="0" applyNumberFormat="1" applyFill="1" applyBorder="1" applyAlignment="1">
      <alignment horizontal="center" vertical="center"/>
    </xf>
    <xf numFmtId="41" fontId="0" fillId="5" borderId="23" xfId="0" applyNumberFormat="1" applyFill="1" applyBorder="1" applyAlignment="1">
      <alignment horizontal="center" vertical="center"/>
    </xf>
    <xf numFmtId="0" fontId="51" fillId="0" borderId="0" xfId="0" applyFont="1" applyAlignment="1">
      <alignment horizontal="center" vertical="center"/>
    </xf>
    <xf numFmtId="0" fontId="13" fillId="0" borderId="0" xfId="0" applyFont="1" applyAlignment="1">
      <alignment horizontal="left" vertical="center"/>
    </xf>
    <xf numFmtId="41" fontId="0" fillId="5" borderId="108" xfId="0" applyNumberFormat="1" applyFill="1" applyBorder="1" applyAlignment="1">
      <alignment horizontal="left" vertical="center"/>
    </xf>
    <xf numFmtId="41" fontId="0" fillId="5" borderId="34" xfId="0" applyNumberFormat="1" applyFill="1" applyBorder="1" applyAlignment="1">
      <alignment horizontal="left" vertical="center"/>
    </xf>
    <xf numFmtId="41" fontId="0" fillId="5" borderId="109" xfId="0" applyNumberFormat="1" applyFill="1" applyBorder="1" applyAlignment="1">
      <alignment horizontal="left" vertical="center"/>
    </xf>
    <xf numFmtId="41" fontId="0" fillId="5" borderId="72" xfId="0" applyNumberFormat="1" applyFill="1" applyBorder="1" applyAlignment="1">
      <alignment horizontal="center" vertical="center"/>
    </xf>
    <xf numFmtId="41" fontId="51" fillId="0" borderId="42" xfId="0" applyNumberFormat="1" applyFont="1" applyBorder="1" applyAlignment="1">
      <alignment horizontal="center" vertical="center"/>
    </xf>
    <xf numFmtId="41" fontId="0" fillId="5" borderId="107" xfId="0" quotePrefix="1" applyNumberFormat="1" applyFill="1" applyBorder="1" applyAlignment="1">
      <alignment horizontal="center" vertical="center"/>
    </xf>
    <xf numFmtId="41" fontId="0" fillId="5" borderId="72" xfId="0" quotePrefix="1" applyNumberFormat="1" applyFill="1" applyBorder="1" applyAlignment="1">
      <alignment horizontal="center" vertical="center"/>
    </xf>
    <xf numFmtId="41" fontId="0" fillId="5" borderId="108" xfId="0" applyNumberFormat="1" applyFill="1" applyBorder="1" applyAlignment="1">
      <alignment horizontal="center" vertical="center"/>
    </xf>
    <xf numFmtId="41" fontId="0" fillId="5" borderId="109" xfId="0" applyNumberFormat="1" applyFill="1" applyBorder="1" applyAlignment="1">
      <alignment horizontal="center" vertical="center"/>
    </xf>
    <xf numFmtId="0" fontId="51" fillId="3" borderId="110" xfId="0" applyFont="1" applyFill="1" applyBorder="1" applyAlignment="1">
      <alignment horizontal="center" vertical="center"/>
    </xf>
    <xf numFmtId="41" fontId="51" fillId="3" borderId="81" xfId="0" applyNumberFormat="1" applyFont="1" applyFill="1" applyBorder="1" applyAlignment="1">
      <alignment horizontal="center" vertical="center"/>
    </xf>
    <xf numFmtId="41" fontId="51" fillId="3" borderId="110" xfId="0" applyNumberFormat="1" applyFont="1" applyFill="1" applyBorder="1" applyAlignment="1">
      <alignment horizontal="center" vertical="center"/>
    </xf>
    <xf numFmtId="41" fontId="0" fillId="5" borderId="111" xfId="0" quotePrefix="1" applyNumberFormat="1" applyFill="1" applyBorder="1" applyAlignment="1">
      <alignment horizontal="center" vertical="center"/>
    </xf>
    <xf numFmtId="41" fontId="0" fillId="5" borderId="112" xfId="0" quotePrefix="1" applyNumberFormat="1" applyFill="1" applyBorder="1" applyAlignment="1">
      <alignment horizontal="center" vertical="center"/>
    </xf>
    <xf numFmtId="41" fontId="0" fillId="5" borderId="111" xfId="0" applyNumberFormat="1" applyFill="1" applyBorder="1" applyAlignment="1">
      <alignment horizontal="center" vertical="center"/>
    </xf>
    <xf numFmtId="41" fontId="0" fillId="5" borderId="102" xfId="0" applyNumberFormat="1" applyFill="1" applyBorder="1" applyAlignment="1">
      <alignment horizontal="center" vertical="center"/>
    </xf>
    <xf numFmtId="41" fontId="0" fillId="5" borderId="112" xfId="0" applyNumberFormat="1" applyFill="1" applyBorder="1" applyAlignment="1">
      <alignment horizontal="center" vertical="center"/>
    </xf>
    <xf numFmtId="41" fontId="63" fillId="5" borderId="107" xfId="6" applyNumberFormat="1" applyFont="1" applyFill="1" applyBorder="1" applyAlignment="1">
      <alignment horizontal="left" vertical="center" wrapText="1"/>
    </xf>
    <xf numFmtId="41" fontId="63" fillId="5" borderId="101" xfId="6" applyNumberFormat="1" applyFont="1" applyFill="1" applyBorder="1" applyAlignment="1">
      <alignment horizontal="left" vertical="center" wrapText="1"/>
    </xf>
    <xf numFmtId="41" fontId="63" fillId="5" borderId="23" xfId="6" applyNumberFormat="1" applyFont="1" applyFill="1" applyBorder="1" applyAlignment="1">
      <alignment horizontal="left" vertical="center" wrapText="1"/>
    </xf>
    <xf numFmtId="41" fontId="63" fillId="5" borderId="107" xfId="6" applyNumberFormat="1" applyFont="1" applyFill="1" applyBorder="1" applyAlignment="1">
      <alignment horizontal="left" vertical="center"/>
    </xf>
    <xf numFmtId="41" fontId="63" fillId="5" borderId="101" xfId="6" applyNumberFormat="1" applyFont="1" applyFill="1" applyBorder="1" applyAlignment="1">
      <alignment horizontal="left" vertical="center"/>
    </xf>
    <xf numFmtId="41" fontId="63" fillId="5" borderId="23" xfId="6" applyNumberFormat="1" applyFont="1" applyFill="1" applyBorder="1" applyAlignment="1">
      <alignment horizontal="left" vertical="center"/>
    </xf>
    <xf numFmtId="41" fontId="0" fillId="5" borderId="34" xfId="0" applyNumberFormat="1" applyFill="1" applyBorder="1" applyAlignment="1">
      <alignment horizontal="center" vertical="center"/>
    </xf>
    <xf numFmtId="41" fontId="0" fillId="5" borderId="35" xfId="0" applyNumberFormat="1" applyFill="1" applyBorder="1" applyAlignment="1">
      <alignment horizontal="center" vertical="center"/>
    </xf>
  </cellXfs>
  <cellStyles count="10">
    <cellStyle name="Comma 2" xfId="1" xr:uid="{14B9C75D-C277-4CFD-8D92-916430EE06C4}"/>
    <cellStyle name="Currency" xfId="2" builtinId="4"/>
    <cellStyle name="Currency 2" xfId="3" xr:uid="{B2E1DD04-257E-498E-B3F5-7BD13BFF457C}"/>
    <cellStyle name="Currency 3" xfId="4" xr:uid="{6B10B483-AEE5-45F4-8716-6BF006E1916B}"/>
    <cellStyle name="Hyperlink" xfId="5" builtinId="8"/>
    <cellStyle name="Normal" xfId="0" builtinId="0"/>
    <cellStyle name="Normal 12" xfId="6" xr:uid="{58EDE568-FBA3-47E4-96F0-67FAA479AC20}"/>
    <cellStyle name="Normal 2" xfId="7" xr:uid="{E8D40C33-626B-4C6B-8CB3-43FC6E258042}"/>
    <cellStyle name="Normal 3" xfId="8" xr:uid="{2314A5FA-0116-4220-B76B-36B855B6EC2D}"/>
    <cellStyle name="Normal_S10-1(1)" xfId="9" xr:uid="{0DAD4B62-5B0B-4082-9541-D987788E2E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560705</xdr:colOff>
      <xdr:row>1</xdr:row>
      <xdr:rowOff>153670</xdr:rowOff>
    </xdr:from>
    <xdr:ext cx="205842" cy="283457"/>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488430" y="4838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editAs="oneCell">
    <xdr:from>
      <xdr:col>0</xdr:col>
      <xdr:colOff>1343025</xdr:colOff>
      <xdr:row>3</xdr:row>
      <xdr:rowOff>0</xdr:rowOff>
    </xdr:from>
    <xdr:to>
      <xdr:col>7</xdr:col>
      <xdr:colOff>238125</xdr:colOff>
      <xdr:row>14</xdr:row>
      <xdr:rowOff>19050</xdr:rowOff>
    </xdr:to>
    <xdr:sp macro="" textlink="">
      <xdr:nvSpPr>
        <xdr:cNvPr id="1026" name="Rectangle 1">
          <a:extLst>
            <a:ext uri="{FF2B5EF4-FFF2-40B4-BE49-F238E27FC236}">
              <a16:creationId xmlns:a16="http://schemas.microsoft.com/office/drawing/2014/main" id="{2CC95CDB-7628-6C5E-0599-91C77DAB541F}"/>
            </a:ext>
          </a:extLst>
        </xdr:cNvPr>
        <xdr:cNvSpPr>
          <a:spLocks noChangeArrowheads="1"/>
        </xdr:cNvSpPr>
      </xdr:nvSpPr>
      <xdr:spPr bwMode="auto">
        <a:xfrm>
          <a:off x="1343025" y="685800"/>
          <a:ext cx="74390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1362075</xdr:colOff>
      <xdr:row>3</xdr:row>
      <xdr:rowOff>9525</xdr:rowOff>
    </xdr:from>
    <xdr:to>
      <xdr:col>7</xdr:col>
      <xdr:colOff>257175</xdr:colOff>
      <xdr:row>14</xdr:row>
      <xdr:rowOff>0</xdr:rowOff>
    </xdr:to>
    <xdr:sp macro="" textlink="">
      <xdr:nvSpPr>
        <xdr:cNvPr id="1027" name="Rectangle 1">
          <a:extLst>
            <a:ext uri="{FF2B5EF4-FFF2-40B4-BE49-F238E27FC236}">
              <a16:creationId xmlns:a16="http://schemas.microsoft.com/office/drawing/2014/main" id="{7CE5E365-7920-5BEF-12CB-1688040E0A89}"/>
            </a:ext>
          </a:extLst>
        </xdr:cNvPr>
        <xdr:cNvSpPr>
          <a:spLocks noChangeArrowheads="1"/>
        </xdr:cNvSpPr>
      </xdr:nvSpPr>
      <xdr:spPr bwMode="auto">
        <a:xfrm>
          <a:off x="1362075" y="695325"/>
          <a:ext cx="7439025" cy="2428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wrap="square" lIns="91440" tIns="45720" rIns="91440" bIns="45720">
        <a:spAutoFit/>
      </a:bodyPr>
      <a:lstStyle>
        <a:defPPr algn="ctr">
          <a:lnSpc>
            <a:spcPts val="7900"/>
          </a:lnSpc>
          <a:defRPr sz="6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CAGEMTAdmin@hca.wa.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6D9C7-4600-487D-9953-F9888C3F736F}">
  <sheetPr codeName="Sheet1">
    <pageSetUpPr fitToPage="1"/>
  </sheetPr>
  <dimension ref="A1:P65"/>
  <sheetViews>
    <sheetView showGridLines="0" tabSelected="1" zoomScaleNormal="100" zoomScaleSheetLayoutView="80" zoomScalePageLayoutView="80" workbookViewId="0">
      <selection activeCell="A5" sqref="A5:C5"/>
    </sheetView>
  </sheetViews>
  <sheetFormatPr defaultColWidth="8.5546875" defaultRowHeight="11.25" x14ac:dyDescent="0.2"/>
  <cols>
    <col min="1" max="1" width="49.6640625" style="7" customWidth="1"/>
    <col min="2" max="2" width="8.21875" style="7" customWidth="1"/>
    <col min="3" max="3" width="7.44140625" style="7" customWidth="1"/>
    <col min="4" max="4" width="10.77734375" style="7" customWidth="1"/>
    <col min="5" max="5" width="7.6640625" style="7" customWidth="1"/>
    <col min="6" max="6" width="7.77734375" style="7" customWidth="1"/>
    <col min="7" max="7" width="8.109375" style="7" customWidth="1"/>
    <col min="8" max="8" width="10.77734375" style="7" customWidth="1"/>
    <col min="9" max="11" width="8.5546875" style="7"/>
    <col min="12" max="13" width="8.5546875" style="8"/>
    <col min="14" max="15" width="9.77734375" style="9" customWidth="1"/>
    <col min="16" max="16" width="8.5546875" style="8"/>
    <col min="17" max="16384" width="8.5546875" style="7"/>
  </cols>
  <sheetData>
    <row r="1" spans="1:16" ht="18" customHeight="1" x14ac:dyDescent="0.2">
      <c r="A1" s="512" t="s">
        <v>257</v>
      </c>
      <c r="B1" s="512"/>
      <c r="C1" s="512"/>
      <c r="D1" s="512"/>
      <c r="E1" s="512"/>
      <c r="F1" s="512"/>
      <c r="G1" s="512"/>
      <c r="H1" s="512"/>
    </row>
    <row r="2" spans="1:16" ht="18" customHeight="1" x14ac:dyDescent="0.2">
      <c r="A2" s="512" t="s">
        <v>249</v>
      </c>
      <c r="B2" s="512"/>
      <c r="C2" s="512"/>
      <c r="D2" s="512"/>
      <c r="E2" s="512"/>
      <c r="F2" s="512"/>
      <c r="G2" s="512"/>
      <c r="H2" s="512"/>
    </row>
    <row r="3" spans="1:16" ht="18" customHeight="1" x14ac:dyDescent="0.2">
      <c r="A3" s="533" t="s">
        <v>0</v>
      </c>
      <c r="B3" s="533"/>
      <c r="C3" s="533"/>
      <c r="D3" s="533"/>
      <c r="E3" s="533"/>
      <c r="F3" s="533"/>
      <c r="G3" s="533"/>
      <c r="H3" s="533"/>
    </row>
    <row r="4" spans="1:16" s="165" customFormat="1" ht="12" customHeight="1" x14ac:dyDescent="0.2">
      <c r="A4" s="488" t="s">
        <v>276</v>
      </c>
      <c r="B4" s="495"/>
      <c r="C4" s="489"/>
      <c r="D4" s="488" t="s">
        <v>277</v>
      </c>
      <c r="E4" s="489"/>
      <c r="F4" s="488" t="s">
        <v>243</v>
      </c>
      <c r="G4" s="495"/>
      <c r="H4" s="489"/>
      <c r="L4" s="166"/>
      <c r="M4" s="166"/>
      <c r="N4" s="167"/>
      <c r="O4" s="167"/>
      <c r="P4" s="166"/>
    </row>
    <row r="5" spans="1:16" ht="24" customHeight="1" x14ac:dyDescent="0.2">
      <c r="A5" s="527"/>
      <c r="B5" s="528"/>
      <c r="C5" s="529"/>
      <c r="D5" s="527"/>
      <c r="E5" s="529"/>
      <c r="F5" s="527"/>
      <c r="G5" s="528"/>
      <c r="H5" s="529"/>
    </row>
    <row r="6" spans="1:16" s="165" customFormat="1" ht="12" customHeight="1" x14ac:dyDescent="0.2">
      <c r="A6" s="488" t="s">
        <v>233</v>
      </c>
      <c r="B6" s="495"/>
      <c r="C6" s="495"/>
      <c r="D6" s="495"/>
      <c r="E6" s="489"/>
      <c r="F6" s="488" t="s">
        <v>242</v>
      </c>
      <c r="G6" s="495"/>
      <c r="H6" s="489"/>
      <c r="L6" s="166"/>
      <c r="M6" s="166"/>
      <c r="N6" s="167"/>
      <c r="O6" s="167"/>
      <c r="P6" s="166"/>
    </row>
    <row r="7" spans="1:16" s="168" customFormat="1" ht="24" customHeight="1" x14ac:dyDescent="0.2">
      <c r="A7" s="527"/>
      <c r="B7" s="528"/>
      <c r="C7" s="528"/>
      <c r="D7" s="528"/>
      <c r="E7" s="529"/>
      <c r="F7" s="524"/>
      <c r="G7" s="525"/>
      <c r="H7" s="526"/>
      <c r="L7" s="169"/>
      <c r="M7" s="169"/>
      <c r="N7" s="170"/>
      <c r="O7" s="170"/>
      <c r="P7" s="169"/>
    </row>
    <row r="8" spans="1:16" s="165" customFormat="1" ht="12" customHeight="1" x14ac:dyDescent="0.2">
      <c r="A8" s="376" t="s">
        <v>234</v>
      </c>
      <c r="B8" s="488" t="s">
        <v>240</v>
      </c>
      <c r="C8" s="495"/>
      <c r="D8" s="495"/>
      <c r="E8" s="489"/>
      <c r="F8" s="488" t="s">
        <v>241</v>
      </c>
      <c r="G8" s="495"/>
      <c r="H8" s="489"/>
      <c r="L8" s="166"/>
      <c r="M8" s="166"/>
      <c r="N8" s="167"/>
      <c r="O8" s="167"/>
      <c r="P8" s="166"/>
    </row>
    <row r="9" spans="1:16" s="168" customFormat="1" ht="24" customHeight="1" x14ac:dyDescent="0.2">
      <c r="A9" s="393"/>
      <c r="B9" s="527"/>
      <c r="C9" s="528"/>
      <c r="D9" s="528"/>
      <c r="E9" s="529"/>
      <c r="F9" s="530"/>
      <c r="G9" s="531"/>
      <c r="H9" s="532"/>
      <c r="L9" s="169"/>
      <c r="M9" s="169"/>
      <c r="N9" s="170"/>
      <c r="O9" s="170"/>
      <c r="P9" s="169"/>
    </row>
    <row r="10" spans="1:16" s="165" customFormat="1" ht="12" customHeight="1" x14ac:dyDescent="0.2">
      <c r="A10" s="376" t="s">
        <v>235</v>
      </c>
      <c r="B10" s="376" t="s">
        <v>100</v>
      </c>
      <c r="C10" s="377"/>
      <c r="D10" s="377"/>
      <c r="E10" s="378"/>
      <c r="F10" s="321" t="s">
        <v>239</v>
      </c>
      <c r="G10" s="321"/>
      <c r="H10" s="324"/>
      <c r="L10" s="166"/>
      <c r="M10" s="166"/>
      <c r="N10" s="167"/>
      <c r="O10" s="167"/>
      <c r="P10" s="166"/>
    </row>
    <row r="11" spans="1:16" s="168" customFormat="1" ht="24" customHeight="1" x14ac:dyDescent="0.2">
      <c r="A11" s="393"/>
      <c r="B11" s="527"/>
      <c r="C11" s="528"/>
      <c r="D11" s="528"/>
      <c r="E11" s="529"/>
      <c r="F11" s="527"/>
      <c r="G11" s="528"/>
      <c r="H11" s="529"/>
      <c r="L11" s="169"/>
      <c r="M11" s="169"/>
      <c r="N11" s="170"/>
      <c r="O11" s="170"/>
      <c r="P11" s="169"/>
    </row>
    <row r="12" spans="1:16" s="165" customFormat="1" ht="12" customHeight="1" x14ac:dyDescent="0.2">
      <c r="A12" s="488" t="s">
        <v>278</v>
      </c>
      <c r="B12" s="495"/>
      <c r="C12" s="495"/>
      <c r="D12" s="495"/>
      <c r="E12" s="495"/>
      <c r="F12" s="495"/>
      <c r="G12" s="495"/>
      <c r="H12" s="489"/>
      <c r="L12" s="166"/>
      <c r="M12" s="166"/>
      <c r="N12" s="167"/>
      <c r="O12" s="167"/>
      <c r="P12" s="166"/>
    </row>
    <row r="13" spans="1:16" s="168" customFormat="1" ht="24" customHeight="1" x14ac:dyDescent="0.2">
      <c r="A13" s="501"/>
      <c r="B13" s="502"/>
      <c r="C13" s="502"/>
      <c r="D13" s="502"/>
      <c r="E13" s="502"/>
      <c r="F13" s="502"/>
      <c r="G13" s="502"/>
      <c r="H13" s="503"/>
      <c r="L13" s="169"/>
      <c r="M13" s="169"/>
      <c r="N13" s="171"/>
      <c r="O13" s="170"/>
      <c r="P13" s="169"/>
    </row>
    <row r="14" spans="1:16" s="165" customFormat="1" ht="12" customHeight="1" x14ac:dyDescent="0.2">
      <c r="A14" s="488" t="s">
        <v>279</v>
      </c>
      <c r="B14" s="495"/>
      <c r="C14" s="489"/>
      <c r="D14" s="488" t="s">
        <v>101</v>
      </c>
      <c r="E14" s="495"/>
      <c r="F14" s="489"/>
      <c r="G14" s="522" t="s">
        <v>102</v>
      </c>
      <c r="H14" s="523"/>
      <c r="L14" s="166"/>
      <c r="M14" s="166"/>
      <c r="N14" s="175"/>
      <c r="O14" s="167"/>
      <c r="P14" s="166"/>
    </row>
    <row r="15" spans="1:16" s="168" customFormat="1" ht="24" customHeight="1" x14ac:dyDescent="0.2">
      <c r="A15" s="501"/>
      <c r="B15" s="502"/>
      <c r="C15" s="503"/>
      <c r="D15" s="519"/>
      <c r="E15" s="520"/>
      <c r="F15" s="521"/>
      <c r="G15" s="502"/>
      <c r="H15" s="503"/>
      <c r="L15" s="169"/>
      <c r="M15" s="169"/>
      <c r="N15" s="170"/>
      <c r="O15" s="170"/>
      <c r="P15" s="169"/>
    </row>
    <row r="16" spans="1:16" s="165" customFormat="1" ht="12" customHeight="1" x14ac:dyDescent="0.2">
      <c r="A16" s="376" t="s">
        <v>236</v>
      </c>
      <c r="B16" s="488" t="s">
        <v>105</v>
      </c>
      <c r="C16" s="495"/>
      <c r="D16" s="495"/>
      <c r="E16" s="489"/>
      <c r="F16" s="325" t="s">
        <v>104</v>
      </c>
      <c r="G16" s="376" t="s">
        <v>103</v>
      </c>
      <c r="H16" s="378"/>
      <c r="L16" s="166"/>
      <c r="M16" s="166"/>
      <c r="N16" s="167"/>
      <c r="O16" s="167"/>
      <c r="P16" s="166"/>
    </row>
    <row r="17" spans="1:16" s="168" customFormat="1" ht="24" customHeight="1" x14ac:dyDescent="0.2">
      <c r="A17" s="394"/>
      <c r="B17" s="501"/>
      <c r="C17" s="502"/>
      <c r="D17" s="502"/>
      <c r="E17" s="503"/>
      <c r="F17" s="395"/>
      <c r="G17" s="493"/>
      <c r="H17" s="494"/>
      <c r="L17" s="169"/>
      <c r="M17" s="169"/>
      <c r="N17" s="170"/>
      <c r="O17" s="170"/>
      <c r="P17" s="169"/>
    </row>
    <row r="18" spans="1:16" s="165" customFormat="1" ht="12" customHeight="1" x14ac:dyDescent="0.2">
      <c r="A18" s="488" t="s">
        <v>237</v>
      </c>
      <c r="B18" s="495"/>
      <c r="C18" s="495"/>
      <c r="D18" s="495"/>
      <c r="E18" s="495"/>
      <c r="F18" s="489"/>
      <c r="G18" s="488" t="s">
        <v>238</v>
      </c>
      <c r="H18" s="489"/>
      <c r="L18" s="166"/>
      <c r="M18" s="166"/>
      <c r="N18" s="167"/>
      <c r="O18" s="167"/>
      <c r="P18" s="166"/>
    </row>
    <row r="19" spans="1:16" s="168" customFormat="1" ht="24" customHeight="1" x14ac:dyDescent="0.2">
      <c r="A19" s="504"/>
      <c r="B19" s="505"/>
      <c r="C19" s="505"/>
      <c r="D19" s="505"/>
      <c r="E19" s="505"/>
      <c r="F19" s="506"/>
      <c r="G19" s="499"/>
      <c r="H19" s="500"/>
      <c r="L19" s="169"/>
      <c r="M19" s="169"/>
      <c r="N19" s="170"/>
      <c r="O19" s="170"/>
      <c r="P19" s="169"/>
    </row>
    <row r="20" spans="1:16" s="321" customFormat="1" ht="12" customHeight="1" x14ac:dyDescent="0.2">
      <c r="A20" s="320" t="s">
        <v>280</v>
      </c>
      <c r="B20" s="377"/>
      <c r="C20" s="378"/>
      <c r="D20" s="376" t="s">
        <v>282</v>
      </c>
      <c r="E20" s="377"/>
      <c r="F20" s="377"/>
      <c r="G20" s="377"/>
      <c r="H20" s="378"/>
      <c r="L20" s="322"/>
      <c r="M20" s="322"/>
      <c r="N20" s="323"/>
      <c r="O20" s="323"/>
      <c r="P20" s="322"/>
    </row>
    <row r="21" spans="1:16" s="168" customFormat="1" ht="24" customHeight="1" x14ac:dyDescent="0.2">
      <c r="A21" s="496"/>
      <c r="B21" s="497"/>
      <c r="C21" s="498"/>
      <c r="D21" s="490"/>
      <c r="E21" s="491"/>
      <c r="F21" s="491"/>
      <c r="G21" s="491"/>
      <c r="H21" s="492"/>
      <c r="L21" s="169"/>
      <c r="M21" s="169"/>
      <c r="N21" s="170"/>
      <c r="O21" s="170"/>
      <c r="P21" s="169"/>
    </row>
    <row r="22" spans="1:16" s="321" customFormat="1" ht="12" customHeight="1" x14ac:dyDescent="0.2">
      <c r="A22" s="320" t="s">
        <v>281</v>
      </c>
      <c r="B22" s="377"/>
      <c r="C22" s="378"/>
      <c r="D22" s="377" t="s">
        <v>283</v>
      </c>
      <c r="E22" s="377"/>
      <c r="F22" s="377"/>
      <c r="G22" s="377"/>
      <c r="H22" s="378"/>
      <c r="L22" s="322"/>
      <c r="M22" s="322"/>
      <c r="N22" s="323"/>
      <c r="O22" s="323"/>
      <c r="P22" s="322"/>
    </row>
    <row r="23" spans="1:16" s="168" customFormat="1" ht="24" customHeight="1" x14ac:dyDescent="0.2">
      <c r="A23" s="496"/>
      <c r="B23" s="497"/>
      <c r="C23" s="498"/>
      <c r="D23" s="490"/>
      <c r="E23" s="491"/>
      <c r="F23" s="491"/>
      <c r="G23" s="491"/>
      <c r="H23" s="492"/>
      <c r="L23" s="169"/>
      <c r="M23" s="169"/>
      <c r="N23" s="170"/>
      <c r="O23" s="170"/>
      <c r="P23" s="169"/>
    </row>
    <row r="24" spans="1:16" ht="12" customHeight="1" x14ac:dyDescent="0.2">
      <c r="A24" s="488" t="s">
        <v>284</v>
      </c>
      <c r="B24" s="489"/>
      <c r="C24" s="488" t="s">
        <v>285</v>
      </c>
      <c r="D24" s="495"/>
      <c r="E24" s="495"/>
      <c r="F24" s="495"/>
      <c r="G24" s="495"/>
      <c r="H24" s="489"/>
    </row>
    <row r="25" spans="1:16" s="168" customFormat="1" ht="24" customHeight="1" x14ac:dyDescent="0.2">
      <c r="A25" s="490"/>
      <c r="B25" s="492"/>
      <c r="C25" s="490"/>
      <c r="D25" s="491"/>
      <c r="E25" s="491"/>
      <c r="F25" s="491"/>
      <c r="G25" s="491"/>
      <c r="H25" s="492"/>
      <c r="L25" s="169"/>
      <c r="M25" s="169"/>
      <c r="N25" s="170"/>
      <c r="O25" s="170"/>
      <c r="P25" s="169"/>
    </row>
    <row r="26" spans="1:16" ht="12" customHeight="1" x14ac:dyDescent="0.2">
      <c r="A26" s="174" t="s">
        <v>182</v>
      </c>
      <c r="B26" s="509"/>
      <c r="C26" s="509"/>
      <c r="D26" s="509"/>
      <c r="E26" s="509"/>
      <c r="F26" s="509"/>
      <c r="G26" s="509"/>
      <c r="H26" s="510"/>
    </row>
    <row r="27" spans="1:16" s="168" customFormat="1" ht="24" customHeight="1" thickBot="1" x14ac:dyDescent="0.25">
      <c r="A27" s="392">
        <f>+'Sch 9 - Final Settlement'!H34</f>
        <v>0</v>
      </c>
      <c r="B27" s="172"/>
      <c r="C27" s="172"/>
      <c r="D27" s="172"/>
      <c r="E27" s="172"/>
      <c r="F27" s="172"/>
      <c r="G27" s="172"/>
      <c r="H27" s="173"/>
      <c r="L27" s="169"/>
      <c r="M27" s="169"/>
      <c r="N27" s="170"/>
      <c r="O27" s="170"/>
      <c r="P27" s="169"/>
    </row>
    <row r="28" spans="1:16" ht="74.25" customHeight="1" thickTop="1" x14ac:dyDescent="0.2">
      <c r="A28" s="516" t="s">
        <v>264</v>
      </c>
      <c r="B28" s="517"/>
      <c r="C28" s="517"/>
      <c r="D28" s="517"/>
      <c r="E28" s="517"/>
      <c r="F28" s="517"/>
      <c r="G28" s="517"/>
      <c r="H28" s="518"/>
    </row>
    <row r="29" spans="1:16" s="41" customFormat="1" ht="37.5" customHeight="1" x14ac:dyDescent="0.2">
      <c r="A29" s="513" t="s">
        <v>258</v>
      </c>
      <c r="B29" s="514"/>
      <c r="C29" s="514"/>
      <c r="D29" s="514"/>
      <c r="E29" s="514"/>
      <c r="F29" s="514"/>
      <c r="G29" s="514"/>
      <c r="H29" s="515"/>
      <c r="L29" s="42"/>
      <c r="M29" s="42"/>
      <c r="N29" s="43"/>
      <c r="O29" s="43"/>
      <c r="P29" s="42"/>
    </row>
    <row r="30" spans="1:16" s="41" customFormat="1" ht="21" customHeight="1" x14ac:dyDescent="0.2">
      <c r="A30" s="511" t="s">
        <v>141</v>
      </c>
      <c r="B30" s="512"/>
      <c r="C30" s="512"/>
      <c r="D30" s="512"/>
      <c r="E30" s="512"/>
      <c r="F30" s="512"/>
      <c r="G30" s="512"/>
      <c r="H30" s="380"/>
      <c r="J30" s="48"/>
      <c r="L30" s="42"/>
      <c r="M30" s="42"/>
      <c r="N30" s="43"/>
      <c r="O30" s="43"/>
      <c r="P30" s="42"/>
    </row>
    <row r="31" spans="1:16" s="41" customFormat="1" ht="15" customHeight="1" x14ac:dyDescent="0.2">
      <c r="A31" s="384" t="s">
        <v>291</v>
      </c>
      <c r="B31" s="507" t="s">
        <v>139</v>
      </c>
      <c r="C31" s="507"/>
      <c r="D31" s="507"/>
      <c r="E31" s="507"/>
      <c r="F31" s="507"/>
      <c r="G31" s="507"/>
      <c r="H31" s="508"/>
      <c r="L31" s="42"/>
      <c r="M31" s="42"/>
      <c r="N31" s="43"/>
      <c r="O31" s="43"/>
      <c r="P31" s="42"/>
    </row>
    <row r="32" spans="1:16" s="48" customFormat="1" ht="30" customHeight="1" x14ac:dyDescent="0.2">
      <c r="A32" s="458" t="s">
        <v>204</v>
      </c>
      <c r="B32" s="459"/>
      <c r="C32" s="459"/>
      <c r="D32" s="459"/>
      <c r="E32" s="459"/>
      <c r="F32" s="459"/>
      <c r="G32" s="459"/>
      <c r="H32" s="460"/>
      <c r="K32" s="51"/>
      <c r="L32" s="49"/>
      <c r="M32" s="49"/>
      <c r="N32" s="50"/>
      <c r="O32" s="50"/>
      <c r="P32" s="49"/>
    </row>
    <row r="33" spans="1:16" s="48" customFormat="1" ht="48" customHeight="1" x14ac:dyDescent="0.2">
      <c r="A33" s="458" t="s">
        <v>298</v>
      </c>
      <c r="B33" s="459"/>
      <c r="C33" s="459"/>
      <c r="D33" s="459"/>
      <c r="E33" s="459"/>
      <c r="F33" s="459"/>
      <c r="G33" s="459"/>
      <c r="H33" s="460"/>
      <c r="L33" s="49"/>
      <c r="M33" s="49"/>
      <c r="N33" s="50"/>
      <c r="O33" s="50"/>
      <c r="P33" s="49"/>
    </row>
    <row r="34" spans="1:16" s="48" customFormat="1" ht="33" customHeight="1" x14ac:dyDescent="0.2">
      <c r="A34" s="458" t="s">
        <v>146</v>
      </c>
      <c r="B34" s="459"/>
      <c r="C34" s="459"/>
      <c r="D34" s="459"/>
      <c r="E34" s="459"/>
      <c r="F34" s="459"/>
      <c r="G34" s="459"/>
      <c r="H34" s="460"/>
      <c r="L34" s="49"/>
      <c r="M34" s="49"/>
      <c r="N34" s="50"/>
      <c r="O34" s="50"/>
      <c r="P34" s="49"/>
    </row>
    <row r="35" spans="1:16" s="48" customFormat="1" ht="39" customHeight="1" x14ac:dyDescent="0.2">
      <c r="A35" s="458" t="s">
        <v>261</v>
      </c>
      <c r="B35" s="459"/>
      <c r="C35" s="459"/>
      <c r="D35" s="459"/>
      <c r="E35" s="459"/>
      <c r="F35" s="459"/>
      <c r="G35" s="459"/>
      <c r="H35" s="460"/>
      <c r="L35" s="49"/>
      <c r="M35" s="49"/>
      <c r="N35" s="50"/>
      <c r="O35" s="50"/>
      <c r="P35" s="49"/>
    </row>
    <row r="36" spans="1:16" s="48" customFormat="1" ht="34.5" customHeight="1" x14ac:dyDescent="0.2">
      <c r="A36" s="458" t="s">
        <v>259</v>
      </c>
      <c r="B36" s="459"/>
      <c r="C36" s="459"/>
      <c r="D36" s="459"/>
      <c r="E36" s="459"/>
      <c r="F36" s="459"/>
      <c r="G36" s="459"/>
      <c r="H36" s="460"/>
      <c r="L36" s="49"/>
      <c r="M36" s="49"/>
      <c r="N36" s="50"/>
      <c r="O36" s="50"/>
      <c r="P36" s="49"/>
    </row>
    <row r="37" spans="1:16" s="41" customFormat="1" ht="51" customHeight="1" x14ac:dyDescent="0.2">
      <c r="A37" s="461" t="s">
        <v>260</v>
      </c>
      <c r="B37" s="462"/>
      <c r="C37" s="462"/>
      <c r="D37" s="462"/>
      <c r="E37" s="462"/>
      <c r="F37" s="462"/>
      <c r="G37" s="462"/>
      <c r="H37" s="463"/>
      <c r="L37" s="42"/>
      <c r="M37" s="42"/>
      <c r="N37" s="43"/>
      <c r="O37" s="43"/>
      <c r="P37" s="42"/>
    </row>
    <row r="38" spans="1:16" s="41" customFormat="1" ht="18" customHeight="1" x14ac:dyDescent="0.2">
      <c r="A38" s="385"/>
      <c r="B38" s="168"/>
      <c r="C38" s="468"/>
      <c r="D38" s="468"/>
      <c r="E38" s="468"/>
      <c r="F38" s="468"/>
      <c r="G38" s="468"/>
      <c r="H38" s="183"/>
      <c r="L38" s="42"/>
      <c r="M38" s="42"/>
      <c r="N38" s="43"/>
      <c r="O38" s="43"/>
      <c r="P38" s="42"/>
    </row>
    <row r="39" spans="1:16" s="41" customFormat="1" ht="12" customHeight="1" x14ac:dyDescent="0.2">
      <c r="A39" s="184" t="s">
        <v>140</v>
      </c>
      <c r="B39" s="185"/>
      <c r="C39" s="464" t="s">
        <v>2</v>
      </c>
      <c r="D39" s="464"/>
      <c r="E39" s="464"/>
      <c r="F39" s="464"/>
      <c r="G39" s="464"/>
      <c r="H39" s="183"/>
      <c r="L39" s="42"/>
      <c r="M39" s="42"/>
      <c r="N39" s="43"/>
      <c r="O39" s="43"/>
      <c r="P39" s="42"/>
    </row>
    <row r="40" spans="1:16" s="41" customFormat="1" ht="12" customHeight="1" x14ac:dyDescent="0.2">
      <c r="A40" s="290"/>
      <c r="B40" s="185"/>
      <c r="C40" s="185"/>
      <c r="D40" s="185"/>
      <c r="E40" s="185"/>
      <c r="F40" s="185"/>
      <c r="G40" s="185"/>
      <c r="H40" s="183"/>
      <c r="J40" s="186"/>
      <c r="L40" s="42"/>
      <c r="M40" s="42"/>
      <c r="N40" s="43"/>
      <c r="O40" s="43"/>
      <c r="P40" s="42"/>
    </row>
    <row r="41" spans="1:16" s="41" customFormat="1" ht="12" customHeight="1" x14ac:dyDescent="0.2">
      <c r="A41" s="382"/>
      <c r="B41" s="185"/>
      <c r="C41" s="185"/>
      <c r="D41" s="185"/>
      <c r="E41" s="185"/>
      <c r="F41" s="185"/>
      <c r="G41" s="185"/>
      <c r="H41" s="183"/>
      <c r="J41" s="186"/>
      <c r="L41" s="42"/>
      <c r="M41" s="42"/>
      <c r="N41" s="43"/>
      <c r="O41" s="43"/>
      <c r="P41" s="42"/>
    </row>
    <row r="42" spans="1:16" s="41" customFormat="1" ht="18" customHeight="1" x14ac:dyDescent="0.2">
      <c r="A42" s="319" t="s">
        <v>286</v>
      </c>
      <c r="B42" s="379" t="s">
        <v>252</v>
      </c>
      <c r="C42" s="469"/>
      <c r="D42" s="469"/>
      <c r="E42" s="469"/>
      <c r="F42" s="469"/>
      <c r="G42" s="469"/>
      <c r="H42" s="183"/>
      <c r="J42" s="186"/>
      <c r="L42" s="42"/>
      <c r="M42" s="42"/>
      <c r="N42" s="43"/>
      <c r="O42" s="43"/>
      <c r="P42" s="42"/>
    </row>
    <row r="43" spans="1:16" s="41" customFormat="1" ht="12" customHeight="1" x14ac:dyDescent="0.2">
      <c r="A43" s="319" t="s">
        <v>287</v>
      </c>
      <c r="B43" s="379"/>
      <c r="C43" s="464" t="s">
        <v>3</v>
      </c>
      <c r="D43" s="464"/>
      <c r="E43" s="464"/>
      <c r="F43" s="464"/>
      <c r="G43" s="464"/>
      <c r="H43" s="183"/>
      <c r="J43" s="186"/>
      <c r="L43" s="42"/>
      <c r="M43" s="42"/>
      <c r="N43" s="43"/>
      <c r="O43" s="43"/>
      <c r="P43" s="42"/>
    </row>
    <row r="44" spans="1:16" s="41" customFormat="1" ht="14.25" customHeight="1" x14ac:dyDescent="0.2">
      <c r="A44" s="383" t="s">
        <v>271</v>
      </c>
      <c r="B44" s="379" t="s">
        <v>4</v>
      </c>
      <c r="C44" s="468"/>
      <c r="D44" s="468"/>
      <c r="E44" s="468"/>
      <c r="F44" s="468"/>
      <c r="G44" s="468"/>
      <c r="H44" s="183"/>
      <c r="J44" s="186"/>
      <c r="L44" s="42"/>
      <c r="M44" s="42"/>
      <c r="N44" s="43"/>
      <c r="O44" s="43"/>
      <c r="P44" s="42"/>
    </row>
    <row r="45" spans="1:16" ht="13.5" customHeight="1" x14ac:dyDescent="0.2">
      <c r="A45" s="291"/>
      <c r="B45" s="379" t="s">
        <v>5</v>
      </c>
      <c r="C45" s="468"/>
      <c r="D45" s="468"/>
      <c r="E45" s="468"/>
      <c r="F45" s="468"/>
      <c r="G45" s="468"/>
      <c r="H45" s="183"/>
      <c r="J45" s="186"/>
    </row>
    <row r="46" spans="1:16" ht="15" customHeight="1" x14ac:dyDescent="0.2">
      <c r="A46" s="291"/>
      <c r="B46" s="168"/>
      <c r="C46" s="468"/>
      <c r="D46" s="468"/>
      <c r="E46" s="468"/>
      <c r="F46" s="468"/>
      <c r="G46" s="468"/>
      <c r="H46" s="183"/>
    </row>
    <row r="47" spans="1:16" ht="15" customHeight="1" x14ac:dyDescent="0.2">
      <c r="A47" s="291"/>
      <c r="B47" s="168"/>
      <c r="C47" s="480"/>
      <c r="D47" s="480"/>
      <c r="E47" s="480"/>
      <c r="F47" s="480"/>
      <c r="G47" s="480"/>
      <c r="H47" s="183"/>
    </row>
    <row r="48" spans="1:16" ht="9.75" customHeight="1" x14ac:dyDescent="0.2">
      <c r="A48" s="291"/>
      <c r="B48" s="168"/>
      <c r="C48" s="381"/>
      <c r="D48" s="381"/>
      <c r="E48" s="381"/>
      <c r="F48" s="381"/>
      <c r="G48" s="381"/>
      <c r="H48" s="183"/>
    </row>
    <row r="49" spans="1:8" ht="15" customHeight="1" x14ac:dyDescent="0.2">
      <c r="A49" s="291"/>
      <c r="B49" s="168"/>
      <c r="C49" s="381"/>
      <c r="D49" s="381"/>
      <c r="E49" s="381"/>
      <c r="F49" s="381"/>
      <c r="G49" s="381"/>
      <c r="H49" s="183"/>
    </row>
    <row r="50" spans="1:8" ht="23.25" customHeight="1" x14ac:dyDescent="0.25">
      <c r="A50" s="477" t="s">
        <v>6</v>
      </c>
      <c r="B50" s="478"/>
      <c r="C50" s="478"/>
      <c r="D50" s="478"/>
      <c r="E50" s="478"/>
      <c r="F50" s="478"/>
      <c r="G50" s="478"/>
      <c r="H50" s="479"/>
    </row>
    <row r="51" spans="1:8" ht="49.5" customHeight="1" thickBot="1" x14ac:dyDescent="0.25">
      <c r="A51" s="485" t="s">
        <v>297</v>
      </c>
      <c r="B51" s="486"/>
      <c r="C51" s="486"/>
      <c r="D51" s="486"/>
      <c r="E51" s="486"/>
      <c r="F51" s="486"/>
      <c r="G51" s="486"/>
      <c r="H51" s="487"/>
    </row>
    <row r="52" spans="1:8" ht="12" customHeight="1" thickTop="1" x14ac:dyDescent="0.2">
      <c r="A52" s="177"/>
      <c r="B52" s="178"/>
      <c r="C52" s="178"/>
      <c r="D52" s="178"/>
      <c r="E52" s="178"/>
      <c r="F52" s="178"/>
      <c r="G52" s="178"/>
      <c r="H52" s="179"/>
    </row>
    <row r="53" spans="1:8" ht="12" customHeight="1" x14ac:dyDescent="0.2">
      <c r="A53" s="482" t="s">
        <v>142</v>
      </c>
      <c r="B53" s="483"/>
      <c r="C53" s="483"/>
      <c r="D53" s="483"/>
      <c r="E53" s="483"/>
      <c r="F53" s="483"/>
      <c r="G53" s="483"/>
      <c r="H53" s="484"/>
    </row>
    <row r="54" spans="1:8" ht="15" customHeight="1" x14ac:dyDescent="0.2">
      <c r="A54" s="471" t="s">
        <v>211</v>
      </c>
      <c r="B54" s="472"/>
      <c r="C54" s="165"/>
      <c r="D54" s="180"/>
      <c r="E54" s="481">
        <f>'Sch 1 - Total Expense'!E81</f>
        <v>0</v>
      </c>
      <c r="F54" s="481"/>
      <c r="G54" s="181"/>
      <c r="H54" s="176"/>
    </row>
    <row r="55" spans="1:8" ht="15" customHeight="1" x14ac:dyDescent="0.2">
      <c r="A55" s="471" t="s">
        <v>183</v>
      </c>
      <c r="B55" s="472"/>
      <c r="C55" s="165"/>
      <c r="E55" s="474">
        <f>'Sch 2 - MTS Expense'!I81+'Sch 3 - NON-MTS Expense'!I81+'Sch 5 - A&amp;G'!H41</f>
        <v>0</v>
      </c>
      <c r="F55" s="474"/>
      <c r="G55" s="165"/>
      <c r="H55" s="176"/>
    </row>
    <row r="56" spans="1:8" ht="15" customHeight="1" thickBot="1" x14ac:dyDescent="0.25">
      <c r="A56" s="475" t="s">
        <v>7</v>
      </c>
      <c r="B56" s="476"/>
      <c r="C56" s="165"/>
      <c r="D56" s="180"/>
      <c r="E56" s="473">
        <f>+E54-E55</f>
        <v>0</v>
      </c>
      <c r="F56" s="473"/>
      <c r="G56" s="165"/>
      <c r="H56" s="176"/>
    </row>
    <row r="57" spans="1:8" ht="12" customHeight="1" thickTop="1" x14ac:dyDescent="0.2">
      <c r="A57" s="182"/>
      <c r="B57" s="165"/>
      <c r="C57" s="165"/>
      <c r="D57" s="165"/>
      <c r="E57" s="470"/>
      <c r="F57" s="470"/>
      <c r="G57" s="165"/>
      <c r="H57" s="176"/>
    </row>
    <row r="58" spans="1:8" ht="12" customHeight="1" x14ac:dyDescent="0.2">
      <c r="A58" s="465" t="s">
        <v>138</v>
      </c>
      <c r="B58" s="466"/>
      <c r="C58" s="466"/>
      <c r="D58" s="466"/>
      <c r="E58" s="466"/>
      <c r="F58" s="466"/>
      <c r="G58" s="466"/>
      <c r="H58" s="467"/>
    </row>
    <row r="59" spans="1:8" ht="12" customHeight="1" x14ac:dyDescent="0.2">
      <c r="A59" s="165"/>
      <c r="B59" s="165"/>
      <c r="C59" s="165"/>
      <c r="D59" s="165"/>
      <c r="E59" s="165"/>
      <c r="F59" s="165"/>
      <c r="G59" s="165"/>
      <c r="H59" s="165"/>
    </row>
    <row r="60" spans="1:8" ht="12" customHeight="1" x14ac:dyDescent="0.2">
      <c r="A60" s="165"/>
      <c r="B60" s="165"/>
      <c r="C60" s="165"/>
      <c r="D60" s="165"/>
      <c r="E60" s="165"/>
      <c r="F60" s="165"/>
      <c r="G60" s="165"/>
      <c r="H60" s="165"/>
    </row>
    <row r="61" spans="1:8" ht="15" x14ac:dyDescent="0.2">
      <c r="A61" s="187"/>
    </row>
    <row r="62" spans="1:8" ht="15" x14ac:dyDescent="0.2">
      <c r="A62" s="187"/>
    </row>
    <row r="63" spans="1:8" ht="15" x14ac:dyDescent="0.2">
      <c r="A63" s="187"/>
    </row>
    <row r="65" spans="5:5" x14ac:dyDescent="0.2">
      <c r="E65" s="391"/>
    </row>
  </sheetData>
  <sheetProtection algorithmName="SHA-512" hashValue="Ot5B0i940Ao8MoNjMjYsNYnSbu816eFNIcIjOnTCp7q/CiiszIjGYo5gIcthzOT40HVVPFvK4KdrjidipgycPQ==" saltValue="eTbcsRrCL/9T4nVnSpdS7A==" spinCount="100000" sheet="1" objects="1" scenarios="1"/>
  <protectedRanges>
    <protectedRange sqref="C42" name="Range18"/>
    <protectedRange sqref="A31" name="Range14"/>
    <protectedRange sqref="A11:H11" name="Range4"/>
    <protectedRange sqref="A9:H9" name="Range3"/>
    <protectedRange sqref="A7:H7" name="Range2"/>
    <protectedRange sqref="A5:H5" name="Range1"/>
    <protectedRange sqref="A13:H13" name="Range5"/>
    <protectedRange sqref="A15:H15" name="Range6"/>
    <protectedRange sqref="A19:H19" name="Range9"/>
    <protectedRange sqref="A17:H17" name="Range8"/>
    <protectedRange sqref="A19:H19" name="Range10"/>
    <protectedRange sqref="A21:H21 F22:H22 A23:H23" name="Range11"/>
    <protectedRange sqref="A25:H25" name="Range12"/>
    <protectedRange sqref="A13:H13" name="Range13"/>
    <protectedRange sqref="A38" name="Range15"/>
    <protectedRange sqref="C38" name="Range16"/>
    <protectedRange sqref="C44:G49" name="Range17"/>
  </protectedRanges>
  <mergeCells count="72">
    <mergeCell ref="A1:H1"/>
    <mergeCell ref="A2:H2"/>
    <mergeCell ref="A3:H3"/>
    <mergeCell ref="F5:H5"/>
    <mergeCell ref="F6:H6"/>
    <mergeCell ref="D4:E4"/>
    <mergeCell ref="A4:C4"/>
    <mergeCell ref="F4:H4"/>
    <mergeCell ref="D5:E5"/>
    <mergeCell ref="A5:C5"/>
    <mergeCell ref="A6:E6"/>
    <mergeCell ref="F7:H7"/>
    <mergeCell ref="A7:E7"/>
    <mergeCell ref="F8:H8"/>
    <mergeCell ref="F11:H11"/>
    <mergeCell ref="B8:E8"/>
    <mergeCell ref="F9:H9"/>
    <mergeCell ref="B11:E11"/>
    <mergeCell ref="B9:E9"/>
    <mergeCell ref="A12:H12"/>
    <mergeCell ref="G18:H18"/>
    <mergeCell ref="A14:C14"/>
    <mergeCell ref="D14:F14"/>
    <mergeCell ref="A13:H13"/>
    <mergeCell ref="D15:F15"/>
    <mergeCell ref="A18:F18"/>
    <mergeCell ref="B16:E16"/>
    <mergeCell ref="A15:C15"/>
    <mergeCell ref="G15:H15"/>
    <mergeCell ref="G14:H14"/>
    <mergeCell ref="A33:H33"/>
    <mergeCell ref="A32:H32"/>
    <mergeCell ref="B31:H31"/>
    <mergeCell ref="B26:H26"/>
    <mergeCell ref="A30:G30"/>
    <mergeCell ref="A29:H29"/>
    <mergeCell ref="A28:H28"/>
    <mergeCell ref="A24:B24"/>
    <mergeCell ref="D23:H23"/>
    <mergeCell ref="C25:H25"/>
    <mergeCell ref="A25:B25"/>
    <mergeCell ref="G17:H17"/>
    <mergeCell ref="C24:H24"/>
    <mergeCell ref="A23:C23"/>
    <mergeCell ref="G19:H19"/>
    <mergeCell ref="B17:E17"/>
    <mergeCell ref="A19:F19"/>
    <mergeCell ref="D21:H21"/>
    <mergeCell ref="A21:C21"/>
    <mergeCell ref="C38:G38"/>
    <mergeCell ref="E54:F54"/>
    <mergeCell ref="A35:H35"/>
    <mergeCell ref="A53:H53"/>
    <mergeCell ref="A51:H51"/>
    <mergeCell ref="A36:H36"/>
    <mergeCell ref="A54:B54"/>
    <mergeCell ref="A34:H34"/>
    <mergeCell ref="A37:H37"/>
    <mergeCell ref="C39:G39"/>
    <mergeCell ref="A58:H58"/>
    <mergeCell ref="C46:G46"/>
    <mergeCell ref="C43:G43"/>
    <mergeCell ref="C42:G42"/>
    <mergeCell ref="C44:G44"/>
    <mergeCell ref="E57:F57"/>
    <mergeCell ref="A55:B55"/>
    <mergeCell ref="E56:F56"/>
    <mergeCell ref="E55:F55"/>
    <mergeCell ref="A56:B56"/>
    <mergeCell ref="A50:H50"/>
    <mergeCell ref="C45:G45"/>
    <mergeCell ref="C47:G47"/>
  </mergeCells>
  <phoneticPr fontId="4" type="noConversion"/>
  <hyperlinks>
    <hyperlink ref="A44" r:id="rId1" xr:uid="{FDA78FB3-2A58-43C5-9BF3-B1DF0C3FF2B2}"/>
  </hyperlinks>
  <printOptions horizontalCentered="1"/>
  <pageMargins left="0.33" right="0.33" top="0.5" bottom="0.5" header="0.25" footer="0.25"/>
  <pageSetup scale="63" orientation="portrait" r:id="rId2"/>
  <headerFooter alignWithMargins="0">
    <oddHeader>&amp;L&amp;9State of Washington – Health Care Authority&amp;R&amp;9Health Care Authority
Ground Emergency Medical Transportation</oddHeader>
    <oddFooter>&amp;C&amp;9Certification&amp;R&amp;9Page &amp;P of &amp;N</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4A308-18D7-4F57-AEE0-6F04F1B5F76C}">
  <sheetPr codeName="Sheet11">
    <pageSetUpPr fitToPage="1"/>
  </sheetPr>
  <dimension ref="A1:O48"/>
  <sheetViews>
    <sheetView zoomScaleNormal="100" zoomScaleSheetLayoutView="80" workbookViewId="0">
      <selection activeCell="F8" sqref="F8"/>
    </sheetView>
  </sheetViews>
  <sheetFormatPr defaultRowHeight="15" x14ac:dyDescent="0.2"/>
  <cols>
    <col min="1" max="1" width="3.88671875" style="47" customWidth="1"/>
    <col min="2" max="2" width="18.21875" style="33" customWidth="1"/>
    <col min="3" max="3" width="35.77734375" style="33" customWidth="1"/>
    <col min="4" max="4" width="13.77734375" style="33" customWidth="1"/>
    <col min="5" max="5" width="15.44140625" style="33" bestFit="1" customWidth="1"/>
    <col min="6" max="8" width="13.77734375" style="33" customWidth="1"/>
    <col min="9" max="9" width="30.6640625" style="33" customWidth="1"/>
    <col min="10" max="10" width="37" style="33" customWidth="1"/>
    <col min="11" max="11" width="26" style="33" customWidth="1"/>
    <col min="12" max="12" width="35" style="33" customWidth="1"/>
    <col min="13" max="16384" width="8.88671875" style="33"/>
  </cols>
  <sheetData>
    <row r="1" spans="1:15" ht="18" customHeight="1" x14ac:dyDescent="0.2">
      <c r="A1" s="718" t="s">
        <v>200</v>
      </c>
      <c r="B1" s="718"/>
      <c r="C1" s="718"/>
      <c r="D1" s="718"/>
      <c r="E1" s="718"/>
      <c r="F1" s="718"/>
      <c r="G1" s="718"/>
      <c r="H1" s="718"/>
    </row>
    <row r="2" spans="1:15" ht="13.5" customHeight="1" x14ac:dyDescent="0.2">
      <c r="A2" s="268"/>
      <c r="B2" s="268"/>
      <c r="C2" s="268"/>
      <c r="D2" s="268"/>
      <c r="E2" s="268"/>
      <c r="F2" s="268"/>
      <c r="G2" s="268"/>
      <c r="H2" s="268"/>
    </row>
    <row r="3" spans="1:15" ht="13.5" customHeight="1" x14ac:dyDescent="0.2">
      <c r="A3" s="627" t="s">
        <v>126</v>
      </c>
      <c r="B3" s="627"/>
      <c r="C3" s="357">
        <f>Fire_District_Name</f>
        <v>0</v>
      </c>
      <c r="D3" s="293"/>
      <c r="E3" s="293"/>
      <c r="F3" s="136" t="s">
        <v>127</v>
      </c>
      <c r="G3" s="719">
        <f>FYE</f>
        <v>0</v>
      </c>
      <c r="H3" s="719"/>
      <c r="I3" s="65"/>
      <c r="J3" s="5"/>
    </row>
    <row r="4" spans="1:15" ht="13.5" customHeight="1" x14ac:dyDescent="0.2">
      <c r="A4" s="627" t="s">
        <v>125</v>
      </c>
      <c r="B4" s="627"/>
      <c r="C4" s="151">
        <f>NPI</f>
        <v>0</v>
      </c>
      <c r="D4" s="293"/>
      <c r="E4" s="293"/>
      <c r="F4" s="64"/>
      <c r="G4" s="64"/>
      <c r="H4" s="64"/>
      <c r="J4" s="5"/>
    </row>
    <row r="5" spans="1:15" s="46" customFormat="1" ht="13.5" customHeight="1" x14ac:dyDescent="0.2">
      <c r="A5" s="137"/>
      <c r="B5" s="137"/>
      <c r="C5" s="363"/>
      <c r="D5" s="364"/>
      <c r="E5" s="364"/>
      <c r="F5" s="64"/>
      <c r="G5" s="64"/>
      <c r="H5" s="64"/>
      <c r="I5" s="33"/>
    </row>
    <row r="6" spans="1:15" ht="27.75" customHeight="1" x14ac:dyDescent="0.2">
      <c r="A6" s="248"/>
      <c r="B6" s="720" t="s">
        <v>155</v>
      </c>
      <c r="C6" s="720"/>
      <c r="D6" s="720"/>
      <c r="E6" s="720"/>
      <c r="F6" s="720"/>
      <c r="G6" s="720"/>
      <c r="H6" s="721"/>
    </row>
    <row r="7" spans="1:15" ht="22.5" customHeight="1" x14ac:dyDescent="0.2">
      <c r="A7" s="249" t="s">
        <v>56</v>
      </c>
      <c r="B7" s="717" t="s">
        <v>172</v>
      </c>
      <c r="C7" s="717"/>
      <c r="D7" s="717"/>
      <c r="F7" s="259"/>
      <c r="G7" s="250"/>
      <c r="H7" s="330">
        <f>+'Sch 2 - MTS Expense'!I81</f>
        <v>0</v>
      </c>
    </row>
    <row r="8" spans="1:15" ht="22.5" customHeight="1" x14ac:dyDescent="0.3">
      <c r="A8" s="249" t="s">
        <v>57</v>
      </c>
      <c r="B8" s="33" t="s">
        <v>225</v>
      </c>
      <c r="F8" s="427" t="s">
        <v>95</v>
      </c>
      <c r="G8" s="252" t="str">
        <f>IF(F8="Yes",+H7,"")</f>
        <v/>
      </c>
      <c r="H8" s="251"/>
      <c r="O8" s="360"/>
    </row>
    <row r="9" spans="1:15" ht="22.5" customHeight="1" x14ac:dyDescent="0.2">
      <c r="A9" s="249" t="s">
        <v>58</v>
      </c>
      <c r="B9" s="716" t="s">
        <v>227</v>
      </c>
      <c r="C9" s="716"/>
      <c r="D9" s="716"/>
      <c r="F9" s="428">
        <v>0</v>
      </c>
      <c r="G9" s="253"/>
      <c r="H9" s="251"/>
    </row>
    <row r="10" spans="1:15" ht="22.5" customHeight="1" x14ac:dyDescent="0.2">
      <c r="A10" s="249" t="s">
        <v>59</v>
      </c>
      <c r="B10" s="716" t="s">
        <v>228</v>
      </c>
      <c r="C10" s="716"/>
      <c r="D10" s="716"/>
      <c r="F10" s="429">
        <v>0</v>
      </c>
      <c r="G10" s="254">
        <f>IF(G8="",F9*F10,G8*F10)</f>
        <v>0</v>
      </c>
      <c r="H10" s="251"/>
    </row>
    <row r="11" spans="1:15" ht="22.5" customHeight="1" x14ac:dyDescent="0.2">
      <c r="A11" s="249" t="s">
        <v>60</v>
      </c>
      <c r="B11" s="716" t="s">
        <v>202</v>
      </c>
      <c r="C11" s="716"/>
      <c r="D11" s="716"/>
      <c r="F11" s="258"/>
      <c r="G11" s="331">
        <f>IF(G10&gt;0,"",'Sch 5 - A&amp;G'!I41)</f>
        <v>0</v>
      </c>
      <c r="H11" s="251"/>
    </row>
    <row r="12" spans="1:15" ht="22.5" customHeight="1" x14ac:dyDescent="0.2">
      <c r="A12" s="249" t="s">
        <v>61</v>
      </c>
      <c r="B12" s="716" t="s">
        <v>203</v>
      </c>
      <c r="C12" s="716"/>
      <c r="D12" s="716"/>
      <c r="G12" s="255"/>
      <c r="H12" s="256">
        <f>IF(G10&gt;0,G10,G11)</f>
        <v>0</v>
      </c>
    </row>
    <row r="13" spans="1:15" ht="22.5" customHeight="1" x14ac:dyDescent="0.2">
      <c r="A13" s="249" t="s">
        <v>62</v>
      </c>
      <c r="B13" s="716" t="s">
        <v>173</v>
      </c>
      <c r="C13" s="716"/>
      <c r="D13" s="716"/>
      <c r="G13" s="255"/>
      <c r="H13" s="332">
        <f>SUM(H7:H12)</f>
        <v>0</v>
      </c>
    </row>
    <row r="14" spans="1:15" ht="22.5" customHeight="1" x14ac:dyDescent="0.2">
      <c r="A14" s="249"/>
      <c r="H14" s="257"/>
    </row>
    <row r="15" spans="1:15" ht="22.5" customHeight="1" x14ac:dyDescent="0.2">
      <c r="A15" s="249" t="s">
        <v>63</v>
      </c>
      <c r="B15" s="33" t="s">
        <v>229</v>
      </c>
      <c r="D15" s="707" t="s">
        <v>288</v>
      </c>
      <c r="E15" s="708"/>
      <c r="F15" s="709"/>
      <c r="H15" s="257"/>
    </row>
    <row r="16" spans="1:15" x14ac:dyDescent="0.2">
      <c r="A16" s="249" t="s">
        <v>1</v>
      </c>
      <c r="D16" s="390" t="s">
        <v>262</v>
      </c>
      <c r="E16" s="389" t="s">
        <v>290</v>
      </c>
      <c r="F16" s="387" t="s">
        <v>206</v>
      </c>
      <c r="G16" s="375"/>
      <c r="H16" s="251"/>
    </row>
    <row r="17" spans="1:8" ht="22.5" customHeight="1" x14ac:dyDescent="0.2">
      <c r="A17" s="375"/>
      <c r="B17" s="268" t="s">
        <v>212</v>
      </c>
      <c r="C17" s="333" t="s">
        <v>245</v>
      </c>
      <c r="D17" s="430">
        <v>0</v>
      </c>
      <c r="E17" s="431">
        <v>0</v>
      </c>
      <c r="F17" s="431">
        <v>0</v>
      </c>
      <c r="H17" s="251"/>
    </row>
    <row r="18" spans="1:8" ht="22.5" customHeight="1" x14ac:dyDescent="0.2">
      <c r="A18" s="375"/>
      <c r="B18" s="268" t="s">
        <v>213</v>
      </c>
      <c r="C18" s="333" t="s">
        <v>246</v>
      </c>
      <c r="D18" s="430">
        <v>0</v>
      </c>
      <c r="E18" s="431">
        <v>0</v>
      </c>
      <c r="F18" s="431">
        <v>0</v>
      </c>
      <c r="H18" s="251"/>
    </row>
    <row r="19" spans="1:8" ht="22.5" customHeight="1" x14ac:dyDescent="0.2">
      <c r="A19" s="375"/>
      <c r="B19" s="268" t="s">
        <v>143</v>
      </c>
      <c r="C19" s="333" t="s">
        <v>247</v>
      </c>
      <c r="D19" s="430">
        <v>0</v>
      </c>
      <c r="E19" s="431">
        <v>0</v>
      </c>
      <c r="F19" s="431">
        <v>0</v>
      </c>
      <c r="H19" s="251"/>
    </row>
    <row r="20" spans="1:8" ht="22.5" customHeight="1" x14ac:dyDescent="0.2">
      <c r="A20" s="375"/>
      <c r="B20" s="268" t="s">
        <v>144</v>
      </c>
      <c r="C20" s="333" t="s">
        <v>248</v>
      </c>
      <c r="D20" s="430">
        <v>0</v>
      </c>
      <c r="E20" s="431">
        <v>0</v>
      </c>
      <c r="F20" s="431">
        <v>0</v>
      </c>
      <c r="H20" s="251"/>
    </row>
    <row r="21" spans="1:8" ht="22.5" customHeight="1" x14ac:dyDescent="0.2">
      <c r="A21" s="249" t="s">
        <v>273</v>
      </c>
      <c r="B21" s="33" t="s">
        <v>177</v>
      </c>
      <c r="C21" s="333"/>
      <c r="D21" s="386">
        <f>SUM(D17:D20)</f>
        <v>0</v>
      </c>
      <c r="E21" s="386">
        <f t="shared" ref="E21:F21" si="0">SUM(E17:E20)</f>
        <v>0</v>
      </c>
      <c r="F21" s="386">
        <f t="shared" si="0"/>
        <v>0</v>
      </c>
      <c r="H21" s="251"/>
    </row>
    <row r="22" spans="1:8" ht="22.5" customHeight="1" x14ac:dyDescent="0.2">
      <c r="A22" s="249"/>
      <c r="D22" s="715" t="s">
        <v>274</v>
      </c>
      <c r="E22" s="715"/>
      <c r="F22" s="715"/>
      <c r="G22" s="715"/>
      <c r="H22" s="256">
        <f>D21+E21+F21</f>
        <v>0</v>
      </c>
    </row>
    <row r="23" spans="1:8" ht="17.25" x14ac:dyDescent="0.2">
      <c r="A23" s="249"/>
      <c r="G23" s="262"/>
      <c r="H23" s="256"/>
    </row>
    <row r="24" spans="1:8" ht="17.25" x14ac:dyDescent="0.2">
      <c r="A24" s="249" t="s">
        <v>64</v>
      </c>
      <c r="B24" s="716" t="s">
        <v>275</v>
      </c>
      <c r="C24" s="716"/>
      <c r="D24" s="716"/>
      <c r="H24" s="329">
        <f>ROUND((IF(H22=0,0,H13/H22)),2)</f>
        <v>0</v>
      </c>
    </row>
    <row r="25" spans="1:8" x14ac:dyDescent="0.2">
      <c r="A25" s="260"/>
      <c r="B25" s="712"/>
      <c r="C25" s="712"/>
      <c r="D25" s="712"/>
      <c r="E25" s="261"/>
      <c r="F25" s="358"/>
      <c r="G25" s="358"/>
      <c r="H25" s="271"/>
    </row>
    <row r="26" spans="1:8" x14ac:dyDescent="0.2">
      <c r="A26" s="263"/>
      <c r="B26" s="712"/>
      <c r="C26" s="712"/>
      <c r="D26" s="712"/>
      <c r="E26" s="64"/>
      <c r="F26" s="64"/>
      <c r="G26" s="64"/>
      <c r="H26" s="263"/>
    </row>
    <row r="27" spans="1:8" ht="27.75" customHeight="1" x14ac:dyDescent="0.2">
      <c r="A27" s="264"/>
      <c r="B27" s="713" t="s">
        <v>263</v>
      </c>
      <c r="C27" s="713"/>
      <c r="D27" s="713"/>
      <c r="E27" s="713"/>
      <c r="F27" s="713"/>
      <c r="G27" s="713"/>
      <c r="H27" s="714"/>
    </row>
    <row r="28" spans="1:8" ht="20.100000000000001" customHeight="1" x14ac:dyDescent="0.2">
      <c r="A28" s="265"/>
      <c r="B28" s="710"/>
      <c r="C28" s="710"/>
      <c r="D28" s="266"/>
      <c r="E28" s="266"/>
      <c r="F28" s="266"/>
      <c r="G28" s="266"/>
      <c r="H28" s="267"/>
    </row>
    <row r="29" spans="1:8" ht="20.100000000000001" customHeight="1" x14ac:dyDescent="0.2">
      <c r="A29" s="265"/>
      <c r="B29" s="268"/>
      <c r="C29" s="268"/>
      <c r="D29" s="268" t="s">
        <v>212</v>
      </c>
      <c r="E29" s="268" t="s">
        <v>213</v>
      </c>
      <c r="F29" s="268" t="s">
        <v>143</v>
      </c>
      <c r="G29" s="268" t="s">
        <v>144</v>
      </c>
      <c r="H29" s="267" t="s">
        <v>145</v>
      </c>
    </row>
    <row r="30" spans="1:8" ht="40.5" customHeight="1" x14ac:dyDescent="0.2">
      <c r="A30" s="265"/>
      <c r="B30" s="268"/>
      <c r="C30" s="268"/>
      <c r="D30" s="269" t="s">
        <v>245</v>
      </c>
      <c r="E30" s="270" t="s">
        <v>246</v>
      </c>
      <c r="F30" s="270" t="s">
        <v>247</v>
      </c>
      <c r="G30" s="270" t="s">
        <v>248</v>
      </c>
      <c r="H30" s="267"/>
    </row>
    <row r="31" spans="1:8" ht="22.5" customHeight="1" x14ac:dyDescent="0.2">
      <c r="A31" s="249" t="s">
        <v>65</v>
      </c>
      <c r="B31" s="706" t="s">
        <v>250</v>
      </c>
      <c r="C31" s="706"/>
      <c r="D31" s="253">
        <f>E17</f>
        <v>0</v>
      </c>
      <c r="E31" s="253">
        <f>E18</f>
        <v>0</v>
      </c>
      <c r="F31" s="253">
        <f>E19</f>
        <v>0</v>
      </c>
      <c r="G31" s="253">
        <f>E20</f>
        <v>0</v>
      </c>
      <c r="H31" s="251">
        <f>SUM(D31:G31)</f>
        <v>0</v>
      </c>
    </row>
    <row r="32" spans="1:8" ht="22.5" customHeight="1" x14ac:dyDescent="0.2">
      <c r="A32" s="249" t="s">
        <v>66</v>
      </c>
      <c r="B32" s="706" t="s">
        <v>251</v>
      </c>
      <c r="C32" s="706"/>
      <c r="D32" s="252">
        <f>ROUND((+$H$24*D31),0)</f>
        <v>0</v>
      </c>
      <c r="E32" s="252">
        <f>ROUND((+$H$24*E31),0)</f>
        <v>0</v>
      </c>
      <c r="F32" s="252">
        <f>ROUND((+$H$24*F31),0)</f>
        <v>0</v>
      </c>
      <c r="G32" s="252">
        <f>ROUND((+$H$24*G31),0)</f>
        <v>0</v>
      </c>
      <c r="H32" s="276">
        <f>ROUND(SUM(D32:G32),0)</f>
        <v>0</v>
      </c>
    </row>
    <row r="33" spans="1:8" ht="22.5" customHeight="1" x14ac:dyDescent="0.2">
      <c r="A33" s="249" t="s">
        <v>67</v>
      </c>
      <c r="B33" s="706" t="s">
        <v>296</v>
      </c>
      <c r="C33" s="706"/>
      <c r="D33" s="254">
        <f>-'Sch 8 - Revenues '!F17</f>
        <v>0</v>
      </c>
      <c r="E33" s="254">
        <f>-'Sch 8 - Revenues '!G17</f>
        <v>0</v>
      </c>
      <c r="F33" s="254">
        <f>-'Sch 8 - Revenues '!H17</f>
        <v>0</v>
      </c>
      <c r="G33" s="254">
        <f>-'Sch 8 - Revenues '!I17</f>
        <v>0</v>
      </c>
      <c r="H33" s="256">
        <f>SUM(D33:G33)</f>
        <v>0</v>
      </c>
    </row>
    <row r="34" spans="1:8" ht="22.5" customHeight="1" x14ac:dyDescent="0.2">
      <c r="A34" s="249" t="s">
        <v>68</v>
      </c>
      <c r="B34" s="706" t="s">
        <v>178</v>
      </c>
      <c r="C34" s="706"/>
      <c r="D34" s="253">
        <f>ROUND(SUM(D32:D33),0)</f>
        <v>0</v>
      </c>
      <c r="E34" s="253">
        <f>ROUND(SUM(E32:E33),0)</f>
        <v>0</v>
      </c>
      <c r="F34" s="253">
        <f>ROUND(SUM(F32:F33),0)</f>
        <v>0</v>
      </c>
      <c r="G34" s="253">
        <f>ROUND(SUM(G32:G33),0)</f>
        <v>0</v>
      </c>
      <c r="H34" s="276">
        <f>ROUND(SUM(H32:H33),0)</f>
        <v>0</v>
      </c>
    </row>
    <row r="35" spans="1:8" ht="22.5" customHeight="1" x14ac:dyDescent="0.2">
      <c r="A35" s="249" t="s">
        <v>69</v>
      </c>
      <c r="B35" s="706" t="s">
        <v>179</v>
      </c>
      <c r="C35" s="706"/>
      <c r="D35" s="254">
        <f>ROUND(+D34*0.5,0)</f>
        <v>0</v>
      </c>
      <c r="E35" s="254">
        <f>ROUND(+E34*0.5,0)</f>
        <v>0</v>
      </c>
      <c r="F35" s="254">
        <f>ROUND(+F34*0.5,0)</f>
        <v>0</v>
      </c>
      <c r="G35" s="254">
        <f>ROUND(+G34*0.5,0)</f>
        <v>0</v>
      </c>
      <c r="H35" s="256">
        <f>ROUND(+H34*0.5,0)</f>
        <v>0</v>
      </c>
    </row>
    <row r="36" spans="1:8" ht="22.5" customHeight="1" x14ac:dyDescent="0.2">
      <c r="A36" s="249" t="s">
        <v>70</v>
      </c>
      <c r="B36" s="706" t="s">
        <v>180</v>
      </c>
      <c r="C36" s="706"/>
      <c r="D36" s="348">
        <f>ROUND(SUM(D34-D35),0)</f>
        <v>0</v>
      </c>
      <c r="E36" s="348">
        <f>ROUNDDOWN(SUM(E34-E35),0)</f>
        <v>0</v>
      </c>
      <c r="F36" s="348">
        <f>ROUNDDOWN(SUM(F34-F35),0)</f>
        <v>0</v>
      </c>
      <c r="G36" s="348">
        <f>ROUNDDOWN(SUM(G34-G35),0)</f>
        <v>0</v>
      </c>
      <c r="H36" s="329">
        <f>ROUNDDOWN(SUM(H34-H35),0)</f>
        <v>0</v>
      </c>
    </row>
    <row r="37" spans="1:8" ht="20.100000000000001" customHeight="1" x14ac:dyDescent="0.2">
      <c r="A37" s="265"/>
      <c r="B37" s="706"/>
      <c r="C37" s="706"/>
      <c r="D37" s="47"/>
      <c r="E37" s="47"/>
      <c r="F37" s="47"/>
      <c r="G37" s="47"/>
      <c r="H37" s="277"/>
    </row>
    <row r="38" spans="1:8" x14ac:dyDescent="0.2">
      <c r="A38" s="272"/>
      <c r="B38" s="711"/>
      <c r="C38" s="711"/>
      <c r="D38" s="359"/>
      <c r="E38" s="359"/>
      <c r="F38" s="359"/>
      <c r="G38" s="359"/>
      <c r="H38" s="278"/>
    </row>
    <row r="40" spans="1:8" ht="15" customHeight="1" x14ac:dyDescent="0.2">
      <c r="A40" s="273" t="s">
        <v>47</v>
      </c>
      <c r="B40" s="514" t="s">
        <v>244</v>
      </c>
      <c r="C40" s="514"/>
      <c r="D40" s="514"/>
      <c r="E40" s="514"/>
      <c r="F40" s="514"/>
      <c r="G40" s="514"/>
      <c r="H40" s="514"/>
    </row>
    <row r="41" spans="1:8" x14ac:dyDescent="0.2">
      <c r="B41" s="274"/>
      <c r="C41" s="274"/>
      <c r="D41" s="274"/>
      <c r="E41" s="274"/>
      <c r="F41" s="274"/>
      <c r="G41" s="274"/>
      <c r="H41" s="274"/>
    </row>
    <row r="42" spans="1:8" ht="15.75" x14ac:dyDescent="0.2">
      <c r="A42" s="275"/>
      <c r="B42" s="514"/>
      <c r="C42" s="514"/>
      <c r="D42" s="514"/>
      <c r="E42" s="514"/>
      <c r="F42" s="514"/>
      <c r="G42" s="514"/>
      <c r="H42" s="514"/>
    </row>
    <row r="43" spans="1:8" x14ac:dyDescent="0.2">
      <c r="B43" s="3"/>
      <c r="C43" s="3"/>
      <c r="D43" s="3"/>
      <c r="E43" s="3"/>
      <c r="F43" s="3"/>
      <c r="G43" s="3"/>
      <c r="H43" s="3"/>
    </row>
    <row r="45" spans="1:8" x14ac:dyDescent="0.2">
      <c r="D45" s="361"/>
    </row>
    <row r="48" spans="1:8" x14ac:dyDescent="0.2">
      <c r="D48" s="362"/>
    </row>
  </sheetData>
  <sheetProtection algorithmName="SHA-512" hashValue="MqRhkEaSTZaiM2y8q9C5DwDWe2ioT+Ih96i2v4M6Mdf885CojujRxUk53New0/Z35p5eQ7QbVyxP1bsw6c7eRg==" saltValue="C5G+7n27WEXBGAdw23J6Cg==" spinCount="100000" sheet="1" objects="1" scenarios="1"/>
  <mergeCells count="28">
    <mergeCell ref="B25:D25"/>
    <mergeCell ref="B11:D11"/>
    <mergeCell ref="B13:D13"/>
    <mergeCell ref="B7:D7"/>
    <mergeCell ref="A1:H1"/>
    <mergeCell ref="A3:B3"/>
    <mergeCell ref="G3:H3"/>
    <mergeCell ref="A4:B4"/>
    <mergeCell ref="B6:H6"/>
    <mergeCell ref="B9:D9"/>
    <mergeCell ref="B10:D10"/>
    <mergeCell ref="B12:D12"/>
    <mergeCell ref="B42:H42"/>
    <mergeCell ref="B34:C34"/>
    <mergeCell ref="B40:H40"/>
    <mergeCell ref="D15:F15"/>
    <mergeCell ref="B28:C28"/>
    <mergeCell ref="B35:C35"/>
    <mergeCell ref="B36:C36"/>
    <mergeCell ref="B38:C38"/>
    <mergeCell ref="B37:C37"/>
    <mergeCell ref="B31:C31"/>
    <mergeCell ref="B32:C32"/>
    <mergeCell ref="B33:C33"/>
    <mergeCell ref="B26:D26"/>
    <mergeCell ref="B27:H27"/>
    <mergeCell ref="D22:G22"/>
    <mergeCell ref="B24:D24"/>
  </mergeCells>
  <phoneticPr fontId="4" type="noConversion"/>
  <dataValidations count="1">
    <dataValidation type="list" allowBlank="1" showInputMessage="1" showErrorMessage="1" prompt="Select Yes or No" sqref="F8" xr:uid="{D18A2B84-219D-43D1-8CB9-B6B53EACF60D}">
      <formula1>"Yes, No"</formula1>
    </dataValidation>
  </dataValidations>
  <printOptions horizontalCentered="1"/>
  <pageMargins left="0.33" right="0.33" top="0.75" bottom="0.5" header="0.25" footer="0.25"/>
  <pageSetup scale="65" fitToHeight="0" orientation="portrait" horizontalDpi="1200" verticalDpi="1200" r:id="rId1"/>
  <headerFooter alignWithMargins="0">
    <oddHeader>&amp;L&amp;9State of Washington – Health Care Authority&amp;R&amp;9Health Care Authority
Ground Emergency Medical Transportation</oddHeader>
    <oddFooter>&amp;R&amp;9Page &amp;P of &amp;N</oddFooter>
  </headerFooter>
  <ignoredErrors>
    <ignoredError sqref="E31"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B15D9-2CA8-4E0E-9E95-49970AAED345}">
  <sheetPr codeName="Sheet12">
    <pageSetUpPr fitToPage="1"/>
  </sheetPr>
  <dimension ref="A1:K49"/>
  <sheetViews>
    <sheetView zoomScaleNormal="100" zoomScaleSheetLayoutView="80" zoomScalePageLayoutView="80" workbookViewId="0">
      <selection activeCell="B9" sqref="B9"/>
    </sheetView>
  </sheetViews>
  <sheetFormatPr defaultRowHeight="15" x14ac:dyDescent="0.2"/>
  <cols>
    <col min="1" max="1" width="4.6640625" style="47" bestFit="1" customWidth="1"/>
    <col min="2" max="2" width="9.109375" style="47" customWidth="1"/>
    <col min="3" max="3" width="13.77734375" style="33" customWidth="1"/>
    <col min="4" max="4" width="32.44140625" style="33" customWidth="1"/>
    <col min="5" max="5" width="9.5546875" style="33" customWidth="1"/>
    <col min="6" max="6" width="5" style="33" customWidth="1"/>
    <col min="7" max="7" width="8.77734375" style="33" customWidth="1"/>
    <col min="8" max="8" width="3.109375" style="33" customWidth="1"/>
    <col min="9" max="9" width="15.109375" style="33" customWidth="1"/>
    <col min="10" max="10" width="8.88671875" style="33" customWidth="1"/>
    <col min="11" max="11" width="0" style="33" hidden="1" customWidth="1"/>
    <col min="12" max="16384" width="8.88671875" style="33"/>
  </cols>
  <sheetData>
    <row r="1" spans="1:11" ht="18" customHeight="1" x14ac:dyDescent="0.2">
      <c r="A1" s="718" t="s">
        <v>201</v>
      </c>
      <c r="B1" s="718"/>
      <c r="C1" s="718"/>
      <c r="D1" s="718"/>
      <c r="E1" s="718"/>
      <c r="F1" s="718"/>
      <c r="G1" s="718"/>
      <c r="H1" s="718"/>
      <c r="I1" s="718"/>
    </row>
    <row r="2" spans="1:11" ht="14.25" customHeight="1" x14ac:dyDescent="0.2"/>
    <row r="3" spans="1:11" ht="14.25" customHeight="1" x14ac:dyDescent="0.2">
      <c r="A3" s="627" t="s">
        <v>126</v>
      </c>
      <c r="B3" s="627"/>
      <c r="C3" s="627" t="s">
        <v>205</v>
      </c>
      <c r="D3" s="161">
        <f>Fire_District_Name</f>
        <v>0</v>
      </c>
      <c r="E3" s="64"/>
      <c r="F3" s="64"/>
      <c r="G3" s="160" t="s">
        <v>127</v>
      </c>
      <c r="H3" s="719">
        <f>FYE</f>
        <v>0</v>
      </c>
      <c r="I3" s="719"/>
      <c r="K3" s="33" t="s">
        <v>94</v>
      </c>
    </row>
    <row r="4" spans="1:11" ht="14.25" customHeight="1" x14ac:dyDescent="0.2">
      <c r="A4" s="627" t="s">
        <v>125</v>
      </c>
      <c r="B4" s="627"/>
      <c r="C4" s="627">
        <v>1234567890</v>
      </c>
      <c r="D4" s="151">
        <f>NPI</f>
        <v>0</v>
      </c>
      <c r="E4" s="64"/>
      <c r="F4" s="64"/>
      <c r="G4" s="64"/>
      <c r="H4" s="64"/>
      <c r="I4" s="64"/>
      <c r="K4" s="33" t="s">
        <v>95</v>
      </c>
    </row>
    <row r="5" spans="1:11" ht="14.25" customHeight="1" x14ac:dyDescent="0.2">
      <c r="A5" s="729"/>
      <c r="B5" s="729"/>
      <c r="C5" s="729"/>
      <c r="D5" s="159"/>
    </row>
    <row r="6" spans="1:11" ht="19.5" customHeight="1" x14ac:dyDescent="0.2"/>
    <row r="7" spans="1:11" ht="19.5" customHeight="1" x14ac:dyDescent="0.2">
      <c r="A7" s="728" t="s">
        <v>209</v>
      </c>
      <c r="B7" s="728"/>
      <c r="C7" s="728"/>
      <c r="D7" s="728"/>
      <c r="E7" s="728"/>
      <c r="F7" s="728"/>
      <c r="G7" s="728"/>
      <c r="H7" s="728"/>
      <c r="I7" s="728"/>
    </row>
    <row r="8" spans="1:11" ht="18.95" customHeight="1" thickBot="1" x14ac:dyDescent="0.25">
      <c r="A8" s="61" t="s">
        <v>157</v>
      </c>
      <c r="B8" s="164" t="s">
        <v>158</v>
      </c>
      <c r="C8" s="722" t="s">
        <v>210</v>
      </c>
      <c r="D8" s="723"/>
      <c r="E8" s="723"/>
      <c r="F8" s="723"/>
      <c r="G8" s="723"/>
      <c r="H8" s="724"/>
      <c r="I8" s="62" t="s">
        <v>55</v>
      </c>
    </row>
    <row r="9" spans="1:11" ht="18.95" customHeight="1" thickTop="1" x14ac:dyDescent="0.2">
      <c r="A9" s="432"/>
      <c r="B9" s="433"/>
      <c r="C9" s="725"/>
      <c r="D9" s="726"/>
      <c r="E9" s="726"/>
      <c r="F9" s="726"/>
      <c r="G9" s="726"/>
      <c r="H9" s="727"/>
      <c r="I9" s="434"/>
    </row>
    <row r="10" spans="1:11" ht="18.95" customHeight="1" x14ac:dyDescent="0.2">
      <c r="A10" s="435"/>
      <c r="B10" s="436"/>
      <c r="C10" s="725"/>
      <c r="D10" s="726"/>
      <c r="E10" s="726"/>
      <c r="F10" s="726"/>
      <c r="G10" s="726"/>
      <c r="H10" s="727"/>
      <c r="I10" s="437"/>
    </row>
    <row r="11" spans="1:11" ht="18.95" customHeight="1" x14ac:dyDescent="0.2">
      <c r="A11" s="435"/>
      <c r="B11" s="436"/>
      <c r="C11" s="725"/>
      <c r="D11" s="726"/>
      <c r="E11" s="726"/>
      <c r="F11" s="726"/>
      <c r="G11" s="726"/>
      <c r="H11" s="727"/>
      <c r="I11" s="437"/>
    </row>
    <row r="12" spans="1:11" ht="18.95" customHeight="1" x14ac:dyDescent="0.2">
      <c r="A12" s="435"/>
      <c r="B12" s="438"/>
      <c r="C12" s="725"/>
      <c r="D12" s="726"/>
      <c r="E12" s="726"/>
      <c r="F12" s="726"/>
      <c r="G12" s="726"/>
      <c r="H12" s="727"/>
      <c r="I12" s="437"/>
    </row>
    <row r="13" spans="1:11" ht="18.95" customHeight="1" x14ac:dyDescent="0.2">
      <c r="A13" s="439"/>
      <c r="B13" s="440"/>
      <c r="C13" s="725"/>
      <c r="D13" s="726"/>
      <c r="E13" s="726"/>
      <c r="F13" s="726"/>
      <c r="G13" s="726"/>
      <c r="H13" s="727"/>
      <c r="I13" s="437"/>
    </row>
    <row r="14" spans="1:11" ht="18.95" customHeight="1" x14ac:dyDescent="0.2">
      <c r="A14" s="439"/>
      <c r="B14" s="440"/>
      <c r="C14" s="725"/>
      <c r="D14" s="726"/>
      <c r="E14" s="726"/>
      <c r="F14" s="726"/>
      <c r="G14" s="726"/>
      <c r="H14" s="727"/>
      <c r="I14" s="437"/>
    </row>
    <row r="15" spans="1:11" ht="18.95" customHeight="1" x14ac:dyDescent="0.2">
      <c r="A15" s="439"/>
      <c r="B15" s="440"/>
      <c r="C15" s="725"/>
      <c r="D15" s="726"/>
      <c r="E15" s="726"/>
      <c r="F15" s="726"/>
      <c r="G15" s="726"/>
      <c r="H15" s="727"/>
      <c r="I15" s="437"/>
    </row>
    <row r="16" spans="1:11" ht="18.95" customHeight="1" x14ac:dyDescent="0.2">
      <c r="A16" s="439"/>
      <c r="B16" s="440"/>
      <c r="C16" s="725"/>
      <c r="D16" s="726"/>
      <c r="E16" s="726"/>
      <c r="F16" s="726"/>
      <c r="G16" s="726"/>
      <c r="H16" s="727"/>
      <c r="I16" s="437"/>
    </row>
    <row r="17" spans="1:9" ht="18.95" customHeight="1" x14ac:dyDescent="0.2">
      <c r="A17" s="439"/>
      <c r="B17" s="440"/>
      <c r="C17" s="725"/>
      <c r="D17" s="726"/>
      <c r="E17" s="726"/>
      <c r="F17" s="726"/>
      <c r="G17" s="726"/>
      <c r="H17" s="727"/>
      <c r="I17" s="441"/>
    </row>
    <row r="18" spans="1:9" ht="18.95" customHeight="1" x14ac:dyDescent="0.2">
      <c r="A18" s="439"/>
      <c r="B18" s="440"/>
      <c r="C18" s="725"/>
      <c r="D18" s="726"/>
      <c r="E18" s="726"/>
      <c r="F18" s="726"/>
      <c r="G18" s="726"/>
      <c r="H18" s="727"/>
      <c r="I18" s="441"/>
    </row>
    <row r="19" spans="1:9" ht="18.95" customHeight="1" x14ac:dyDescent="0.2">
      <c r="A19" s="439"/>
      <c r="B19" s="440"/>
      <c r="C19" s="725"/>
      <c r="D19" s="726"/>
      <c r="E19" s="726"/>
      <c r="F19" s="726"/>
      <c r="G19" s="726"/>
      <c r="H19" s="727"/>
      <c r="I19" s="437"/>
    </row>
    <row r="20" spans="1:9" ht="18.95" customHeight="1" x14ac:dyDescent="0.2">
      <c r="A20" s="439"/>
      <c r="B20" s="440"/>
      <c r="C20" s="725"/>
      <c r="D20" s="726"/>
      <c r="E20" s="726"/>
      <c r="F20" s="726"/>
      <c r="G20" s="726"/>
      <c r="H20" s="727"/>
      <c r="I20" s="437"/>
    </row>
    <row r="21" spans="1:9" ht="18.95" customHeight="1" x14ac:dyDescent="0.2">
      <c r="A21" s="439"/>
      <c r="B21" s="440"/>
      <c r="C21" s="725"/>
      <c r="D21" s="726"/>
      <c r="E21" s="726"/>
      <c r="F21" s="726"/>
      <c r="G21" s="726"/>
      <c r="H21" s="727"/>
      <c r="I21" s="437"/>
    </row>
    <row r="22" spans="1:9" ht="18.95" customHeight="1" x14ac:dyDescent="0.2">
      <c r="A22" s="442"/>
      <c r="B22" s="443"/>
      <c r="C22" s="737"/>
      <c r="D22" s="753"/>
      <c r="E22" s="753"/>
      <c r="F22" s="753"/>
      <c r="G22" s="753"/>
      <c r="H22" s="754"/>
      <c r="I22" s="444"/>
    </row>
    <row r="23" spans="1:9" x14ac:dyDescent="0.2">
      <c r="C23" s="3"/>
      <c r="D23" s="3"/>
      <c r="E23" s="3"/>
      <c r="F23" s="3"/>
      <c r="G23" s="3"/>
      <c r="H23" s="3"/>
      <c r="I23" s="3"/>
    </row>
    <row r="24" spans="1:9" ht="9" customHeight="1" x14ac:dyDescent="0.2"/>
    <row r="25" spans="1:9" ht="19.5" customHeight="1" x14ac:dyDescent="0.2">
      <c r="A25" s="734" t="s">
        <v>156</v>
      </c>
      <c r="B25" s="734"/>
      <c r="C25" s="734"/>
      <c r="D25" s="734"/>
      <c r="E25" s="734"/>
      <c r="F25" s="734"/>
      <c r="G25" s="734"/>
      <c r="H25" s="734"/>
      <c r="I25" s="734"/>
    </row>
    <row r="26" spans="1:9" ht="18.95" customHeight="1" thickBot="1" x14ac:dyDescent="0.25">
      <c r="A26" s="61" t="s">
        <v>157</v>
      </c>
      <c r="B26" s="164" t="s">
        <v>158</v>
      </c>
      <c r="C26" s="722" t="s">
        <v>159</v>
      </c>
      <c r="D26" s="723"/>
      <c r="E26" s="723"/>
      <c r="F26" s="723"/>
      <c r="G26" s="723"/>
      <c r="H26" s="724"/>
      <c r="I26" s="62" t="s">
        <v>55</v>
      </c>
    </row>
    <row r="27" spans="1:9" ht="44.45" customHeight="1" thickTop="1" x14ac:dyDescent="0.2">
      <c r="A27" s="445"/>
      <c r="B27" s="446"/>
      <c r="C27" s="747"/>
      <c r="D27" s="748"/>
      <c r="E27" s="748"/>
      <c r="F27" s="748"/>
      <c r="G27" s="748"/>
      <c r="H27" s="749"/>
      <c r="I27" s="447"/>
    </row>
    <row r="28" spans="1:9" ht="43.5" customHeight="1" x14ac:dyDescent="0.2">
      <c r="A28" s="448"/>
      <c r="B28" s="446"/>
      <c r="C28" s="747"/>
      <c r="D28" s="748"/>
      <c r="E28" s="748"/>
      <c r="F28" s="748"/>
      <c r="G28" s="748"/>
      <c r="H28" s="749"/>
      <c r="I28" s="449"/>
    </row>
    <row r="29" spans="1:9" ht="36.950000000000003" customHeight="1" x14ac:dyDescent="0.2">
      <c r="A29" s="450"/>
      <c r="B29" s="446"/>
      <c r="C29" s="750"/>
      <c r="D29" s="751"/>
      <c r="E29" s="751"/>
      <c r="F29" s="751"/>
      <c r="G29" s="751"/>
      <c r="H29" s="752"/>
      <c r="I29" s="449"/>
    </row>
    <row r="30" spans="1:9" ht="18.95" customHeight="1" x14ac:dyDescent="0.2">
      <c r="A30" s="435"/>
      <c r="B30" s="438"/>
      <c r="C30" s="725"/>
      <c r="D30" s="726"/>
      <c r="E30" s="726"/>
      <c r="F30" s="726"/>
      <c r="G30" s="726"/>
      <c r="H30" s="727"/>
      <c r="I30" s="451"/>
    </row>
    <row r="31" spans="1:9" ht="18.95" customHeight="1" x14ac:dyDescent="0.2">
      <c r="A31" s="435"/>
      <c r="B31" s="438"/>
      <c r="C31" s="725"/>
      <c r="D31" s="726"/>
      <c r="E31" s="726"/>
      <c r="F31" s="726"/>
      <c r="G31" s="726"/>
      <c r="H31" s="727"/>
      <c r="I31" s="451"/>
    </row>
    <row r="32" spans="1:9" ht="18.95" customHeight="1" x14ac:dyDescent="0.2">
      <c r="A32" s="435"/>
      <c r="B32" s="438"/>
      <c r="C32" s="725"/>
      <c r="D32" s="726"/>
      <c r="E32" s="726"/>
      <c r="F32" s="726"/>
      <c r="G32" s="726"/>
      <c r="H32" s="727"/>
      <c r="I32" s="451"/>
    </row>
    <row r="33" spans="1:9" ht="18.95" customHeight="1" x14ac:dyDescent="0.2">
      <c r="A33" s="435"/>
      <c r="B33" s="438"/>
      <c r="C33" s="725"/>
      <c r="D33" s="726"/>
      <c r="E33" s="726"/>
      <c r="F33" s="726"/>
      <c r="G33" s="726"/>
      <c r="H33" s="727"/>
      <c r="I33" s="451"/>
    </row>
    <row r="34" spans="1:9" ht="18.95" customHeight="1" x14ac:dyDescent="0.2">
      <c r="A34" s="435"/>
      <c r="B34" s="438"/>
      <c r="C34" s="725"/>
      <c r="D34" s="726"/>
      <c r="E34" s="726"/>
      <c r="F34" s="726"/>
      <c r="G34" s="726"/>
      <c r="H34" s="727"/>
      <c r="I34" s="451"/>
    </row>
    <row r="35" spans="1:9" ht="18.95" customHeight="1" x14ac:dyDescent="0.2">
      <c r="A35" s="435"/>
      <c r="B35" s="438"/>
      <c r="C35" s="725"/>
      <c r="D35" s="726"/>
      <c r="E35" s="726"/>
      <c r="F35" s="726"/>
      <c r="G35" s="726"/>
      <c r="H35" s="727"/>
      <c r="I35" s="451"/>
    </row>
    <row r="36" spans="1:9" ht="18.95" customHeight="1" x14ac:dyDescent="0.2">
      <c r="A36" s="435"/>
      <c r="B36" s="440"/>
      <c r="C36" s="725"/>
      <c r="D36" s="726"/>
      <c r="E36" s="726"/>
      <c r="F36" s="726"/>
      <c r="G36" s="726"/>
      <c r="H36" s="727"/>
      <c r="I36" s="451"/>
    </row>
    <row r="37" spans="1:9" ht="18.95" customHeight="1" x14ac:dyDescent="0.2">
      <c r="A37" s="439"/>
      <c r="B37" s="440"/>
      <c r="C37" s="725"/>
      <c r="D37" s="726"/>
      <c r="E37" s="726"/>
      <c r="F37" s="726"/>
      <c r="G37" s="726"/>
      <c r="H37" s="727"/>
      <c r="I37" s="451"/>
    </row>
    <row r="38" spans="1:9" ht="18.95" customHeight="1" x14ac:dyDescent="0.2">
      <c r="A38" s="439"/>
      <c r="B38" s="440"/>
      <c r="C38" s="725"/>
      <c r="D38" s="726"/>
      <c r="E38" s="726"/>
      <c r="F38" s="726"/>
      <c r="G38" s="726"/>
      <c r="H38" s="727"/>
      <c r="I38" s="451"/>
    </row>
    <row r="39" spans="1:9" ht="18.95" customHeight="1" x14ac:dyDescent="0.2">
      <c r="A39" s="442"/>
      <c r="B39" s="443"/>
      <c r="C39" s="737"/>
      <c r="D39" s="753"/>
      <c r="E39" s="753"/>
      <c r="F39" s="753"/>
      <c r="G39" s="753"/>
      <c r="H39" s="754"/>
      <c r="I39" s="444"/>
    </row>
    <row r="40" spans="1:9" x14ac:dyDescent="0.2">
      <c r="C40" s="3"/>
      <c r="D40" s="3"/>
      <c r="E40" s="3"/>
      <c r="F40" s="3"/>
      <c r="G40" s="3"/>
      <c r="H40" s="3"/>
      <c r="I40" s="3"/>
    </row>
    <row r="41" spans="1:9" ht="9" customHeight="1" x14ac:dyDescent="0.2"/>
    <row r="42" spans="1:9" ht="19.5" customHeight="1" x14ac:dyDescent="0.2">
      <c r="A42" s="734" t="s">
        <v>218</v>
      </c>
      <c r="B42" s="734"/>
      <c r="C42" s="734"/>
      <c r="D42" s="734"/>
      <c r="E42" s="734"/>
      <c r="F42" s="734"/>
      <c r="G42" s="734"/>
      <c r="H42" s="734"/>
      <c r="I42" s="734"/>
    </row>
    <row r="43" spans="1:9" ht="18.95" customHeight="1" thickBot="1" x14ac:dyDescent="0.25">
      <c r="A43" s="740" t="s">
        <v>157</v>
      </c>
      <c r="B43" s="741"/>
      <c r="C43" s="722" t="s">
        <v>217</v>
      </c>
      <c r="D43" s="723"/>
      <c r="E43" s="723"/>
      <c r="F43" s="723"/>
      <c r="G43" s="723"/>
      <c r="H43" s="723"/>
      <c r="I43" s="739"/>
    </row>
    <row r="44" spans="1:9" ht="18.95" customHeight="1" thickTop="1" x14ac:dyDescent="0.2">
      <c r="A44" s="742"/>
      <c r="B44" s="743"/>
      <c r="C44" s="744"/>
      <c r="D44" s="745"/>
      <c r="E44" s="745"/>
      <c r="F44" s="745"/>
      <c r="G44" s="745"/>
      <c r="H44" s="745"/>
      <c r="I44" s="746"/>
    </row>
    <row r="45" spans="1:9" ht="18.95" customHeight="1" x14ac:dyDescent="0.2">
      <c r="A45" s="735"/>
      <c r="B45" s="736"/>
      <c r="C45" s="725"/>
      <c r="D45" s="726"/>
      <c r="E45" s="726"/>
      <c r="F45" s="726"/>
      <c r="G45" s="726"/>
      <c r="H45" s="726"/>
      <c r="I45" s="733"/>
    </row>
    <row r="46" spans="1:9" ht="18.95" customHeight="1" x14ac:dyDescent="0.2">
      <c r="A46" s="735"/>
      <c r="B46" s="736"/>
      <c r="C46" s="725"/>
      <c r="D46" s="726"/>
      <c r="E46" s="726"/>
      <c r="F46" s="726"/>
      <c r="G46" s="726"/>
      <c r="H46" s="726"/>
      <c r="I46" s="733"/>
    </row>
    <row r="47" spans="1:9" ht="18.95" customHeight="1" x14ac:dyDescent="0.2">
      <c r="A47" s="735"/>
      <c r="B47" s="736"/>
      <c r="C47" s="725"/>
      <c r="D47" s="726"/>
      <c r="E47" s="726"/>
      <c r="F47" s="726"/>
      <c r="G47" s="726"/>
      <c r="H47" s="726"/>
      <c r="I47" s="733"/>
    </row>
    <row r="48" spans="1:9" ht="18.95" customHeight="1" x14ac:dyDescent="0.2">
      <c r="A48" s="735"/>
      <c r="B48" s="736"/>
      <c r="C48" s="725"/>
      <c r="D48" s="726"/>
      <c r="E48" s="726"/>
      <c r="F48" s="726"/>
      <c r="G48" s="726"/>
      <c r="H48" s="726"/>
      <c r="I48" s="733"/>
    </row>
    <row r="49" spans="1:9" ht="18.95" customHeight="1" x14ac:dyDescent="0.2">
      <c r="A49" s="737"/>
      <c r="B49" s="738"/>
      <c r="C49" s="730"/>
      <c r="D49" s="731"/>
      <c r="E49" s="731"/>
      <c r="F49" s="731"/>
      <c r="G49" s="731"/>
      <c r="H49" s="731"/>
      <c r="I49" s="732"/>
    </row>
  </sheetData>
  <sheetProtection algorithmName="SHA-512" hashValue="lWV2uXGzuNfqdw7PY+woNv1N9qwy36RxvINlvvGtDniT1i9Cf37UNt+2Wzps0Z2tWqSkrjSLPB4INLI3g+4Bgg==" saltValue="O+Mr9uaWO2BlkgPHELXNlw==" spinCount="100000" sheet="1" objects="1" scenarios="1"/>
  <protectedRanges>
    <protectedRange sqref="A15:I22 A13:I14 A9:I12" name="Range2"/>
    <protectedRange sqref="A32:I39 A44:I49 A30:I31 I27:I29" name="Range1"/>
    <protectedRange sqref="A27:H29" name="Range1_1"/>
  </protectedRanges>
  <mergeCells count="51">
    <mergeCell ref="C39:H39"/>
    <mergeCell ref="C19:H19"/>
    <mergeCell ref="C20:H20"/>
    <mergeCell ref="C21:H21"/>
    <mergeCell ref="C22:H22"/>
    <mergeCell ref="C38:H38"/>
    <mergeCell ref="A25:I25"/>
    <mergeCell ref="C26:H26"/>
    <mergeCell ref="C27:H27"/>
    <mergeCell ref="C36:H36"/>
    <mergeCell ref="C31:H31"/>
    <mergeCell ref="C35:H35"/>
    <mergeCell ref="C34:H34"/>
    <mergeCell ref="C33:H33"/>
    <mergeCell ref="C16:H16"/>
    <mergeCell ref="C17:H17"/>
    <mergeCell ref="C37:H37"/>
    <mergeCell ref="C30:H30"/>
    <mergeCell ref="C28:H28"/>
    <mergeCell ref="C32:H32"/>
    <mergeCell ref="C29:H29"/>
    <mergeCell ref="C18:H18"/>
    <mergeCell ref="C49:I49"/>
    <mergeCell ref="C46:I46"/>
    <mergeCell ref="A42:I42"/>
    <mergeCell ref="A47:B47"/>
    <mergeCell ref="C47:I47"/>
    <mergeCell ref="A48:B48"/>
    <mergeCell ref="A49:B49"/>
    <mergeCell ref="C43:I43"/>
    <mergeCell ref="A43:B43"/>
    <mergeCell ref="A44:B44"/>
    <mergeCell ref="C44:I44"/>
    <mergeCell ref="A45:B45"/>
    <mergeCell ref="C45:I45"/>
    <mergeCell ref="A46:B46"/>
    <mergeCell ref="C48:I48"/>
    <mergeCell ref="A1:I1"/>
    <mergeCell ref="A7:I7"/>
    <mergeCell ref="A3:C3"/>
    <mergeCell ref="A4:C4"/>
    <mergeCell ref="H3:I3"/>
    <mergeCell ref="A5:C5"/>
    <mergeCell ref="C8:H8"/>
    <mergeCell ref="C10:H10"/>
    <mergeCell ref="C15:H15"/>
    <mergeCell ref="C11:H11"/>
    <mergeCell ref="C12:H12"/>
    <mergeCell ref="C13:H13"/>
    <mergeCell ref="C14:H14"/>
    <mergeCell ref="C9:H9"/>
  </mergeCells>
  <dataValidations disablePrompts="1" count="1">
    <dataValidation type="list" allowBlank="1" showInputMessage="1" showErrorMessage="1" sqref="K5" xr:uid="{FA58FD6E-3E2C-4A51-BA1A-21924152EE68}">
      <formula1>$K$3:$K$4</formula1>
    </dataValidation>
  </dataValidations>
  <printOptions horizontalCentered="1"/>
  <pageMargins left="0.33" right="0.33" top="0.75" bottom="0.5" header="0.25" footer="0.25"/>
  <pageSetup scale="74" orientation="portrait" horizontalDpi="1200" verticalDpi="1200" r:id="rId1"/>
  <headerFooter alignWithMargins="0">
    <oddHeader>&amp;L&amp;9State of Washington – Health Care Authority&amp;R&amp;9Health Care Authority
Ground Emergency Medical Transportation</oddHeader>
    <oddFooter>&amp;R&amp;9Page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F99D7-027A-4F2B-9A80-FBAFD5EEC81F}">
  <sheetPr codeName="Sheet2">
    <pageSetUpPr fitToPage="1"/>
  </sheetPr>
  <dimension ref="A1:H85"/>
  <sheetViews>
    <sheetView showGridLines="0" zoomScaleNormal="100" zoomScaleSheetLayoutView="100" zoomScalePageLayoutView="80" workbookViewId="0">
      <selection activeCell="B10" sqref="B10:C10"/>
    </sheetView>
  </sheetViews>
  <sheetFormatPr defaultColWidth="4.6640625" defaultRowHeight="10.5" customHeight="1" x14ac:dyDescent="0.2"/>
  <cols>
    <col min="1" max="1" width="7" style="13" customWidth="1"/>
    <col min="2" max="2" width="17" style="13" customWidth="1"/>
    <col min="3" max="3" width="23.88671875" style="13" customWidth="1"/>
    <col min="4" max="4" width="6.77734375" style="13" customWidth="1"/>
    <col min="5" max="8" width="15" style="19" customWidth="1"/>
    <col min="9" max="16384" width="4.6640625" style="13"/>
  </cols>
  <sheetData>
    <row r="1" spans="1:8" s="10" customFormat="1" ht="18" customHeight="1" x14ac:dyDescent="0.2">
      <c r="A1" s="549" t="s">
        <v>189</v>
      </c>
      <c r="B1" s="549"/>
      <c r="C1" s="549"/>
      <c r="D1" s="549"/>
      <c r="E1" s="549"/>
      <c r="F1" s="549"/>
      <c r="G1" s="549"/>
      <c r="H1" s="549"/>
    </row>
    <row r="2" spans="1:8" ht="12" customHeight="1" x14ac:dyDescent="0.2">
      <c r="A2" s="11"/>
      <c r="B2" s="11"/>
      <c r="C2" s="12"/>
      <c r="D2" s="12"/>
      <c r="E2" s="18"/>
      <c r="F2" s="18"/>
      <c r="G2" s="18"/>
      <c r="H2" s="18"/>
    </row>
    <row r="3" spans="1:8" ht="12" customHeight="1" x14ac:dyDescent="0.2">
      <c r="A3" s="537" t="s">
        <v>112</v>
      </c>
      <c r="B3" s="537"/>
      <c r="C3" s="454">
        <f>Fire_District_Name</f>
        <v>0</v>
      </c>
      <c r="D3" s="11"/>
      <c r="E3" s="87"/>
      <c r="F3" s="88" t="s">
        <v>127</v>
      </c>
      <c r="G3" s="550">
        <f>FYE</f>
        <v>0</v>
      </c>
      <c r="H3" s="550"/>
    </row>
    <row r="4" spans="1:8" ht="12" customHeight="1" x14ac:dyDescent="0.2">
      <c r="A4" s="537" t="s">
        <v>125</v>
      </c>
      <c r="B4" s="537"/>
      <c r="C4" s="455">
        <f>NPI</f>
        <v>0</v>
      </c>
      <c r="D4" s="11"/>
      <c r="E4" s="11"/>
      <c r="H4" s="36"/>
    </row>
    <row r="5" spans="1:8" ht="17.25" customHeight="1" thickBot="1" x14ac:dyDescent="0.25">
      <c r="H5" s="20"/>
    </row>
    <row r="6" spans="1:8" ht="10.5" customHeight="1" x14ac:dyDescent="0.2">
      <c r="A6" s="552" t="s">
        <v>99</v>
      </c>
      <c r="B6" s="555" t="s">
        <v>53</v>
      </c>
      <c r="C6" s="555"/>
      <c r="D6" s="66"/>
      <c r="E6" s="67">
        <v>1</v>
      </c>
      <c r="F6" s="67">
        <v>2</v>
      </c>
      <c r="G6" s="67">
        <v>3</v>
      </c>
      <c r="H6" s="68">
        <v>4</v>
      </c>
    </row>
    <row r="7" spans="1:8" ht="38.25" customHeight="1" x14ac:dyDescent="0.2">
      <c r="A7" s="553"/>
      <c r="B7" s="556"/>
      <c r="C7" s="556"/>
      <c r="D7" s="69" t="s">
        <v>106</v>
      </c>
      <c r="E7" s="70" t="s">
        <v>107</v>
      </c>
      <c r="F7" s="70" t="s">
        <v>160</v>
      </c>
      <c r="G7" s="86" t="s">
        <v>161</v>
      </c>
      <c r="H7" s="95" t="s">
        <v>130</v>
      </c>
    </row>
    <row r="8" spans="1:8" ht="24" customHeight="1" thickBot="1" x14ac:dyDescent="0.25">
      <c r="A8" s="554"/>
      <c r="B8" s="557"/>
      <c r="C8" s="557"/>
      <c r="D8" s="71"/>
      <c r="E8" s="72" t="s">
        <v>129</v>
      </c>
      <c r="F8" s="72" t="s">
        <v>150</v>
      </c>
      <c r="G8" s="72" t="s">
        <v>151</v>
      </c>
      <c r="H8" s="73" t="s">
        <v>131</v>
      </c>
    </row>
    <row r="9" spans="1:8" s="79" customFormat="1" ht="18" customHeight="1" thickTop="1" x14ac:dyDescent="0.2">
      <c r="A9" s="75"/>
      <c r="B9" s="538" t="s">
        <v>8</v>
      </c>
      <c r="C9" s="538"/>
      <c r="D9" s="76"/>
      <c r="E9" s="77"/>
      <c r="F9" s="77"/>
      <c r="G9" s="77"/>
      <c r="H9" s="78"/>
    </row>
    <row r="10" spans="1:8" s="79" customFormat="1" ht="15.75" customHeight="1" x14ac:dyDescent="0.2">
      <c r="A10" s="84">
        <v>1</v>
      </c>
      <c r="B10" s="534" t="s">
        <v>9</v>
      </c>
      <c r="C10" s="534"/>
      <c r="D10" s="188" t="str">
        <f>IF('Sch 2 - MTS Expense'!D10="","",'Sch 2 - MTS Expense'!D10)</f>
        <v/>
      </c>
      <c r="E10" s="189">
        <f t="shared" ref="E10:E19" si="0">SUM(F10:H10)</f>
        <v>0</v>
      </c>
      <c r="F10" s="189">
        <f>+'Sch 2 - MTS Expense'!I10</f>
        <v>0</v>
      </c>
      <c r="G10" s="189">
        <f>+'Sch 3 - NON-MTS Expense'!I10</f>
        <v>0</v>
      </c>
      <c r="H10" s="190"/>
    </row>
    <row r="11" spans="1:8" s="79" customFormat="1" ht="15.75" customHeight="1" x14ac:dyDescent="0.2">
      <c r="A11" s="84">
        <v>2</v>
      </c>
      <c r="B11" s="534" t="s">
        <v>10</v>
      </c>
      <c r="C11" s="534"/>
      <c r="D11" s="188" t="str">
        <f>IF('Sch 2 - MTS Expense'!D11="","",'Sch 2 - MTS Expense'!D11)</f>
        <v/>
      </c>
      <c r="E11" s="191">
        <f t="shared" si="0"/>
        <v>0</v>
      </c>
      <c r="F11" s="191">
        <f>+'Sch 2 - MTS Expense'!I11</f>
        <v>0</v>
      </c>
      <c r="G11" s="191">
        <f>+'Sch 3 - NON-MTS Expense'!I11</f>
        <v>0</v>
      </c>
      <c r="H11" s="192"/>
    </row>
    <row r="12" spans="1:8" s="79" customFormat="1" ht="15.75" customHeight="1" x14ac:dyDescent="0.2">
      <c r="A12" s="84">
        <v>3</v>
      </c>
      <c r="B12" s="534" t="s">
        <v>11</v>
      </c>
      <c r="C12" s="534"/>
      <c r="D12" s="188" t="str">
        <f>IF('Sch 2 - MTS Expense'!D12="","",'Sch 2 - MTS Expense'!D12)</f>
        <v/>
      </c>
      <c r="E12" s="191">
        <f t="shared" si="0"/>
        <v>0</v>
      </c>
      <c r="F12" s="191">
        <f>+'Sch 2 - MTS Expense'!I12</f>
        <v>0</v>
      </c>
      <c r="G12" s="191">
        <f>+'Sch 3 - NON-MTS Expense'!I12</f>
        <v>0</v>
      </c>
      <c r="H12" s="192"/>
    </row>
    <row r="13" spans="1:8" s="79" customFormat="1" ht="15.75" customHeight="1" x14ac:dyDescent="0.2">
      <c r="A13" s="84">
        <v>4</v>
      </c>
      <c r="B13" s="534" t="s">
        <v>12</v>
      </c>
      <c r="C13" s="534"/>
      <c r="D13" s="188" t="str">
        <f>IF('Sch 2 - MTS Expense'!D13="","",'Sch 2 - MTS Expense'!D13)</f>
        <v/>
      </c>
      <c r="E13" s="191">
        <f t="shared" si="0"/>
        <v>0</v>
      </c>
      <c r="F13" s="191">
        <f>+'Sch 2 - MTS Expense'!I13</f>
        <v>0</v>
      </c>
      <c r="G13" s="191">
        <f>+'Sch 3 - NON-MTS Expense'!I13</f>
        <v>0</v>
      </c>
      <c r="H13" s="192"/>
    </row>
    <row r="14" spans="1:8" s="79" customFormat="1" ht="15.75" customHeight="1" x14ac:dyDescent="0.2">
      <c r="A14" s="84">
        <v>5</v>
      </c>
      <c r="B14" s="534" t="s">
        <v>13</v>
      </c>
      <c r="C14" s="534"/>
      <c r="D14" s="188" t="str">
        <f>IF('Sch 2 - MTS Expense'!D14="","",'Sch 2 - MTS Expense'!D14)</f>
        <v/>
      </c>
      <c r="E14" s="191">
        <f>SUM(F14:G14)</f>
        <v>0</v>
      </c>
      <c r="F14" s="191">
        <f>+'Sch 2 - MTS Expense'!I14</f>
        <v>0</v>
      </c>
      <c r="G14" s="191">
        <f>+'Sch 3 - NON-MTS Expense'!I14</f>
        <v>0</v>
      </c>
      <c r="H14" s="192"/>
    </row>
    <row r="15" spans="1:8" s="79" customFormat="1" ht="15.75" customHeight="1" x14ac:dyDescent="0.2">
      <c r="A15" s="84">
        <v>6</v>
      </c>
      <c r="B15" s="534" t="s">
        <v>14</v>
      </c>
      <c r="C15" s="534"/>
      <c r="D15" s="188" t="str">
        <f>IF('Sch 2 - MTS Expense'!D15="","",'Sch 2 - MTS Expense'!D15)</f>
        <v/>
      </c>
      <c r="E15" s="191">
        <f t="shared" si="0"/>
        <v>0</v>
      </c>
      <c r="F15" s="191">
        <f>+'Sch 2 - MTS Expense'!I15</f>
        <v>0</v>
      </c>
      <c r="G15" s="191">
        <f>+'Sch 3 - NON-MTS Expense'!I15</f>
        <v>0</v>
      </c>
      <c r="H15" s="192"/>
    </row>
    <row r="16" spans="1:8" s="79" customFormat="1" ht="15.75" customHeight="1" x14ac:dyDescent="0.2">
      <c r="A16" s="84">
        <v>7</v>
      </c>
      <c r="B16" s="534" t="s">
        <v>15</v>
      </c>
      <c r="C16" s="534"/>
      <c r="D16" s="188" t="str">
        <f>IF('Sch 2 - MTS Expense'!D16="","",'Sch 2 - MTS Expense'!D16)</f>
        <v/>
      </c>
      <c r="E16" s="191">
        <f t="shared" si="0"/>
        <v>0</v>
      </c>
      <c r="F16" s="191">
        <f>+'Sch 2 - MTS Expense'!I16</f>
        <v>0</v>
      </c>
      <c r="G16" s="191">
        <f>+'Sch 3 - NON-MTS Expense'!I16</f>
        <v>0</v>
      </c>
      <c r="H16" s="192"/>
    </row>
    <row r="17" spans="1:8" s="79" customFormat="1" ht="15.75" customHeight="1" x14ac:dyDescent="0.2">
      <c r="A17" s="84">
        <v>8</v>
      </c>
      <c r="B17" s="534" t="s">
        <v>16</v>
      </c>
      <c r="C17" s="534"/>
      <c r="D17" s="188" t="str">
        <f>IF('Sch 2 - MTS Expense'!D17="","",'Sch 2 - MTS Expense'!D17)</f>
        <v/>
      </c>
      <c r="E17" s="191">
        <f t="shared" si="0"/>
        <v>0</v>
      </c>
      <c r="F17" s="191">
        <f>+'Sch 2 - MTS Expense'!I17</f>
        <v>0</v>
      </c>
      <c r="G17" s="191">
        <f>+'Sch 3 - NON-MTS Expense'!I17</f>
        <v>0</v>
      </c>
      <c r="H17" s="192"/>
    </row>
    <row r="18" spans="1:8" s="79" customFormat="1" ht="15.75" customHeight="1" x14ac:dyDescent="0.2">
      <c r="A18" s="84">
        <v>9</v>
      </c>
      <c r="B18" s="535" t="s">
        <v>269</v>
      </c>
      <c r="C18" s="535"/>
      <c r="D18" s="188" t="str">
        <f>IF('Sch 2 - MTS Expense'!D18="","",'Sch 2 - MTS Expense'!D18)</f>
        <v/>
      </c>
      <c r="E18" s="191">
        <f t="shared" si="0"/>
        <v>0</v>
      </c>
      <c r="F18" s="191">
        <f>+'Sch 2 - MTS Expense'!I18</f>
        <v>0</v>
      </c>
      <c r="G18" s="191">
        <f>+'Sch 3 - NON-MTS Expense'!I18</f>
        <v>0</v>
      </c>
      <c r="H18" s="192"/>
    </row>
    <row r="19" spans="1:8" s="79" customFormat="1" ht="15.75" customHeight="1" x14ac:dyDescent="0.2">
      <c r="A19" s="84">
        <v>10</v>
      </c>
      <c r="B19" s="535" t="str">
        <f>'Sch 2 - MTS Expense'!B19:C19</f>
        <v>Other- (Specify)</v>
      </c>
      <c r="C19" s="535"/>
      <c r="D19" s="188" t="str">
        <f>IF('Sch 2 - MTS Expense'!D19="","",'Sch 2 - MTS Expense'!D19)</f>
        <v/>
      </c>
      <c r="E19" s="193">
        <f t="shared" si="0"/>
        <v>0</v>
      </c>
      <c r="F19" s="193">
        <f>+'Sch 2 - MTS Expense'!I19</f>
        <v>0</v>
      </c>
      <c r="G19" s="193">
        <f>+'Sch 3 - NON-MTS Expense'!I19</f>
        <v>0</v>
      </c>
      <c r="H19" s="194"/>
    </row>
    <row r="20" spans="1:8" s="79" customFormat="1" ht="15.75" customHeight="1" x14ac:dyDescent="0.2">
      <c r="A20" s="84"/>
      <c r="B20" s="551" t="s">
        <v>108</v>
      </c>
      <c r="C20" s="551"/>
      <c r="D20" s="188"/>
      <c r="E20" s="195">
        <f>SUM(E10:E19)</f>
        <v>0</v>
      </c>
      <c r="F20" s="195">
        <f>SUM(F10:F19)</f>
        <v>0</v>
      </c>
      <c r="G20" s="195">
        <f>SUM(G10:G19)</f>
        <v>0</v>
      </c>
      <c r="H20" s="196"/>
    </row>
    <row r="21" spans="1:8" s="79" customFormat="1" ht="15.75" customHeight="1" x14ac:dyDescent="0.2">
      <c r="A21" s="84"/>
      <c r="B21" s="539"/>
      <c r="C21" s="539"/>
      <c r="D21" s="188"/>
      <c r="E21" s="191"/>
      <c r="F21" s="191"/>
      <c r="G21" s="191"/>
      <c r="H21" s="192"/>
    </row>
    <row r="22" spans="1:8" s="79" customFormat="1" ht="18" customHeight="1" x14ac:dyDescent="0.2">
      <c r="A22" s="84"/>
      <c r="B22" s="539" t="s">
        <v>111</v>
      </c>
      <c r="C22" s="539"/>
      <c r="D22" s="188"/>
      <c r="E22" s="191"/>
      <c r="F22" s="191"/>
      <c r="G22" s="191"/>
      <c r="H22" s="192"/>
    </row>
    <row r="23" spans="1:8" s="79" customFormat="1" ht="15.75" customHeight="1" x14ac:dyDescent="0.2">
      <c r="A23" s="84">
        <v>11</v>
      </c>
      <c r="B23" s="534" t="s">
        <v>96</v>
      </c>
      <c r="C23" s="534"/>
      <c r="D23" s="188" t="str">
        <f>IF('Sch 2 - MTS Expense'!D23="","",'Sch 2 - MTS Expense'!D23)</f>
        <v/>
      </c>
      <c r="E23" s="189">
        <f t="shared" ref="E23:E30" si="1">SUM(F23:H23)</f>
        <v>0</v>
      </c>
      <c r="F23" s="189">
        <f>+'Sch 2 - MTS Expense'!I23</f>
        <v>0</v>
      </c>
      <c r="G23" s="189">
        <f>+'Sch 3 - NON-MTS Expense'!I23</f>
        <v>0</v>
      </c>
      <c r="H23" s="190"/>
    </row>
    <row r="24" spans="1:8" s="79" customFormat="1" ht="15.75" customHeight="1" x14ac:dyDescent="0.2">
      <c r="A24" s="84">
        <v>12</v>
      </c>
      <c r="B24" s="534" t="s">
        <v>97</v>
      </c>
      <c r="C24" s="534"/>
      <c r="D24" s="188" t="str">
        <f>IF('Sch 2 - MTS Expense'!D24="","",'Sch 2 - MTS Expense'!D24)</f>
        <v/>
      </c>
      <c r="E24" s="191">
        <f t="shared" si="1"/>
        <v>0</v>
      </c>
      <c r="F24" s="191">
        <f>+'Sch 2 - MTS Expense'!I24</f>
        <v>0</v>
      </c>
      <c r="G24" s="191">
        <f>+'Sch 3 - NON-MTS Expense'!I24</f>
        <v>0</v>
      </c>
      <c r="H24" s="192"/>
    </row>
    <row r="25" spans="1:8" s="79" customFormat="1" ht="15.75" customHeight="1" x14ac:dyDescent="0.2">
      <c r="A25" s="84">
        <v>13</v>
      </c>
      <c r="B25" s="534" t="s">
        <v>184</v>
      </c>
      <c r="C25" s="534"/>
      <c r="D25" s="188" t="str">
        <f>IF('Sch 2 - MTS Expense'!D25="","",'Sch 2 - MTS Expense'!D25)</f>
        <v/>
      </c>
      <c r="E25" s="191">
        <f>SUM(F25:H25)</f>
        <v>0</v>
      </c>
      <c r="F25" s="191">
        <f>+'Sch 2 - MTS Expense'!I25</f>
        <v>0</v>
      </c>
      <c r="G25" s="191">
        <f>+'Sch 3 - NON-MTS Expense'!I25</f>
        <v>0</v>
      </c>
      <c r="H25" s="192"/>
    </row>
    <row r="26" spans="1:8" s="79" customFormat="1" ht="15.75" customHeight="1" x14ac:dyDescent="0.2">
      <c r="A26" s="84">
        <v>14</v>
      </c>
      <c r="B26" s="534" t="s">
        <v>185</v>
      </c>
      <c r="C26" s="534"/>
      <c r="D26" s="188" t="str">
        <f>IF('Sch 2 - MTS Expense'!D26="","",'Sch 2 - MTS Expense'!D26)</f>
        <v/>
      </c>
      <c r="E26" s="191">
        <f t="shared" si="1"/>
        <v>0</v>
      </c>
      <c r="F26" s="191">
        <f>+'Sch 2 - MTS Expense'!I26</f>
        <v>0</v>
      </c>
      <c r="G26" s="191">
        <f>+'Sch 3 - NON-MTS Expense'!I26</f>
        <v>0</v>
      </c>
      <c r="H26" s="192"/>
    </row>
    <row r="27" spans="1:8" s="79" customFormat="1" ht="15.75" customHeight="1" x14ac:dyDescent="0.2">
      <c r="A27" s="84">
        <v>15</v>
      </c>
      <c r="B27" s="535" t="str">
        <f>'Sch 2 - MTS Expense'!B27:C27</f>
        <v>Other- (Specify)</v>
      </c>
      <c r="C27" s="535"/>
      <c r="D27" s="188" t="str">
        <f>IF('Sch 2 - MTS Expense'!D27="","",'Sch 2 - MTS Expense'!D27)</f>
        <v/>
      </c>
      <c r="E27" s="191">
        <f t="shared" si="1"/>
        <v>0</v>
      </c>
      <c r="F27" s="191">
        <f>+'Sch 2 - MTS Expense'!I27</f>
        <v>0</v>
      </c>
      <c r="G27" s="191">
        <f>+'Sch 3 - NON-MTS Expense'!I27</f>
        <v>0</v>
      </c>
      <c r="H27" s="192"/>
    </row>
    <row r="28" spans="1:8" s="79" customFormat="1" ht="15.75" customHeight="1" x14ac:dyDescent="0.2">
      <c r="A28" s="84">
        <v>16</v>
      </c>
      <c r="B28" s="535" t="str">
        <f>'Sch 2 - MTS Expense'!B28:C28</f>
        <v>Other- (Specify)</v>
      </c>
      <c r="C28" s="535"/>
      <c r="D28" s="188" t="str">
        <f>IF('Sch 2 - MTS Expense'!D28="","",'Sch 2 - MTS Expense'!D28)</f>
        <v/>
      </c>
      <c r="E28" s="191">
        <f t="shared" si="1"/>
        <v>0</v>
      </c>
      <c r="F28" s="191">
        <f>+'Sch 2 - MTS Expense'!I28</f>
        <v>0</v>
      </c>
      <c r="G28" s="191">
        <f>+'Sch 3 - NON-MTS Expense'!I28</f>
        <v>0</v>
      </c>
      <c r="H28" s="192"/>
    </row>
    <row r="29" spans="1:8" s="79" customFormat="1" ht="15.75" customHeight="1" x14ac:dyDescent="0.2">
      <c r="A29" s="84">
        <v>17</v>
      </c>
      <c r="B29" s="535" t="str">
        <f>'Sch 2 - MTS Expense'!B29:C29</f>
        <v>Other- (Specify)</v>
      </c>
      <c r="C29" s="535"/>
      <c r="D29" s="188" t="str">
        <f>IF('Sch 2 - MTS Expense'!D29="","",'Sch 2 - MTS Expense'!D29)</f>
        <v/>
      </c>
      <c r="E29" s="191">
        <f t="shared" si="1"/>
        <v>0</v>
      </c>
      <c r="F29" s="191">
        <f>+'Sch 2 - MTS Expense'!I29</f>
        <v>0</v>
      </c>
      <c r="G29" s="191">
        <f>+'Sch 3 - NON-MTS Expense'!I29</f>
        <v>0</v>
      </c>
      <c r="H29" s="192"/>
    </row>
    <row r="30" spans="1:8" s="79" customFormat="1" ht="15.75" customHeight="1" x14ac:dyDescent="0.2">
      <c r="A30" s="84">
        <v>18</v>
      </c>
      <c r="B30" s="535" t="str">
        <f>'Sch 2 - MTS Expense'!B30:C30</f>
        <v>Other- (Specify)</v>
      </c>
      <c r="C30" s="535"/>
      <c r="D30" s="188" t="str">
        <f>IF('Sch 2 - MTS Expense'!D30="","",'Sch 2 - MTS Expense'!D30)</f>
        <v/>
      </c>
      <c r="E30" s="193">
        <f t="shared" si="1"/>
        <v>0</v>
      </c>
      <c r="F30" s="193">
        <f>+'Sch 2 - MTS Expense'!I30</f>
        <v>0</v>
      </c>
      <c r="G30" s="193">
        <f>+'Sch 3 - NON-MTS Expense'!I30</f>
        <v>0</v>
      </c>
      <c r="H30" s="194"/>
    </row>
    <row r="31" spans="1:8" s="79" customFormat="1" ht="15.75" customHeight="1" x14ac:dyDescent="0.2">
      <c r="A31" s="84"/>
      <c r="B31" s="548" t="s">
        <v>109</v>
      </c>
      <c r="C31" s="548"/>
      <c r="D31" s="188"/>
      <c r="E31" s="197">
        <f>SUM(E23:E30)</f>
        <v>0</v>
      </c>
      <c r="F31" s="197">
        <f>SUM(F23:F30)</f>
        <v>0</v>
      </c>
      <c r="G31" s="197">
        <f>SUM(G23:G30)</f>
        <v>0</v>
      </c>
      <c r="H31" s="198"/>
    </row>
    <row r="32" spans="1:8" s="79" customFormat="1" ht="15.75" customHeight="1" x14ac:dyDescent="0.2">
      <c r="A32" s="84"/>
      <c r="B32" s="534"/>
      <c r="C32" s="534"/>
      <c r="D32" s="188"/>
      <c r="E32" s="197"/>
      <c r="F32" s="197"/>
      <c r="G32" s="197"/>
      <c r="H32" s="198"/>
    </row>
    <row r="33" spans="1:8" s="79" customFormat="1" ht="16.5" customHeight="1" x14ac:dyDescent="0.2">
      <c r="A33" s="84"/>
      <c r="B33" s="539" t="s">
        <v>98</v>
      </c>
      <c r="C33" s="539"/>
      <c r="D33" s="188"/>
      <c r="E33" s="199"/>
      <c r="F33" s="199"/>
      <c r="G33" s="199"/>
      <c r="H33" s="200"/>
    </row>
    <row r="34" spans="1:8" s="79" customFormat="1" ht="15.75" customHeight="1" x14ac:dyDescent="0.2">
      <c r="A34" s="84">
        <v>19</v>
      </c>
      <c r="B34" s="534" t="s">
        <v>96</v>
      </c>
      <c r="C34" s="534"/>
      <c r="D34" s="188" t="str">
        <f>IF('Sch 2 - MTS Expense'!D34="","",'Sch 2 - MTS Expense'!D34)</f>
        <v/>
      </c>
      <c r="E34" s="189">
        <f t="shared" ref="E34:E41" si="2">SUM(F34:H34)</f>
        <v>0</v>
      </c>
      <c r="F34" s="189">
        <f>+'Sch 2 - MTS Expense'!I34</f>
        <v>0</v>
      </c>
      <c r="G34" s="189">
        <f>+'Sch 3 - NON-MTS Expense'!I34</f>
        <v>0</v>
      </c>
      <c r="H34" s="190"/>
    </row>
    <row r="35" spans="1:8" s="79" customFormat="1" ht="15.75" customHeight="1" x14ac:dyDescent="0.2">
      <c r="A35" s="84">
        <v>20</v>
      </c>
      <c r="B35" s="534" t="s">
        <v>97</v>
      </c>
      <c r="C35" s="534"/>
      <c r="D35" s="188" t="str">
        <f>IF('Sch 2 - MTS Expense'!D35="","",'Sch 2 - MTS Expense'!D35)</f>
        <v/>
      </c>
      <c r="E35" s="191">
        <f t="shared" si="2"/>
        <v>0</v>
      </c>
      <c r="F35" s="191">
        <f>+'Sch 2 - MTS Expense'!I35</f>
        <v>0</v>
      </c>
      <c r="G35" s="191">
        <f>+'Sch 3 - NON-MTS Expense'!I35</f>
        <v>0</v>
      </c>
      <c r="H35" s="192"/>
    </row>
    <row r="36" spans="1:8" s="79" customFormat="1" ht="15.75" customHeight="1" x14ac:dyDescent="0.2">
      <c r="A36" s="84">
        <v>21</v>
      </c>
      <c r="B36" s="534" t="s">
        <v>184</v>
      </c>
      <c r="C36" s="534"/>
      <c r="D36" s="188" t="str">
        <f>IF('Sch 2 - MTS Expense'!D36="","",'Sch 2 - MTS Expense'!D36)</f>
        <v/>
      </c>
      <c r="E36" s="191">
        <f>SUM(F36:H36)</f>
        <v>0</v>
      </c>
      <c r="F36" s="191">
        <f>+'Sch 2 - MTS Expense'!I36</f>
        <v>0</v>
      </c>
      <c r="G36" s="191">
        <f>+'Sch 3 - NON-MTS Expense'!I36</f>
        <v>0</v>
      </c>
      <c r="H36" s="192"/>
    </row>
    <row r="37" spans="1:8" s="79" customFormat="1" ht="15.75" customHeight="1" x14ac:dyDescent="0.2">
      <c r="A37" s="84">
        <v>22</v>
      </c>
      <c r="B37" s="534" t="s">
        <v>185</v>
      </c>
      <c r="C37" s="534"/>
      <c r="D37" s="188" t="str">
        <f>IF('Sch 2 - MTS Expense'!D37="","",'Sch 2 - MTS Expense'!D37)</f>
        <v/>
      </c>
      <c r="E37" s="191">
        <f t="shared" si="2"/>
        <v>0</v>
      </c>
      <c r="F37" s="191">
        <f>+'Sch 2 - MTS Expense'!I37</f>
        <v>0</v>
      </c>
      <c r="G37" s="191">
        <f>+'Sch 3 - NON-MTS Expense'!I37</f>
        <v>0</v>
      </c>
      <c r="H37" s="192"/>
    </row>
    <row r="38" spans="1:8" s="79" customFormat="1" ht="15.75" customHeight="1" x14ac:dyDescent="0.2">
      <c r="A38" s="84">
        <v>23</v>
      </c>
      <c r="B38" s="535" t="str">
        <f>'Sch 2 - MTS Expense'!B38:C38</f>
        <v>Other- (Specify)</v>
      </c>
      <c r="C38" s="535"/>
      <c r="D38" s="188" t="str">
        <f>IF('Sch 2 - MTS Expense'!D38="","",'Sch 2 - MTS Expense'!D38)</f>
        <v/>
      </c>
      <c r="E38" s="191">
        <f t="shared" si="2"/>
        <v>0</v>
      </c>
      <c r="F38" s="191">
        <f>+'Sch 2 - MTS Expense'!I38</f>
        <v>0</v>
      </c>
      <c r="G38" s="191">
        <f>+'Sch 3 - NON-MTS Expense'!I38</f>
        <v>0</v>
      </c>
      <c r="H38" s="192"/>
    </row>
    <row r="39" spans="1:8" s="79" customFormat="1" ht="15.75" customHeight="1" x14ac:dyDescent="0.2">
      <c r="A39" s="84">
        <v>24</v>
      </c>
      <c r="B39" s="535" t="str">
        <f>'Sch 2 - MTS Expense'!B39:C39</f>
        <v>Other- (Specify)</v>
      </c>
      <c r="C39" s="535"/>
      <c r="D39" s="188" t="str">
        <f>IF('Sch 2 - MTS Expense'!D39="","",'Sch 2 - MTS Expense'!D39)</f>
        <v/>
      </c>
      <c r="E39" s="191">
        <f t="shared" si="2"/>
        <v>0</v>
      </c>
      <c r="F39" s="191">
        <f>+'Sch 2 - MTS Expense'!I39</f>
        <v>0</v>
      </c>
      <c r="G39" s="191">
        <f>+'Sch 3 - NON-MTS Expense'!I39</f>
        <v>0</v>
      </c>
      <c r="H39" s="192"/>
    </row>
    <row r="40" spans="1:8" s="79" customFormat="1" ht="15.75" customHeight="1" x14ac:dyDescent="0.2">
      <c r="A40" s="84">
        <v>25</v>
      </c>
      <c r="B40" s="535" t="str">
        <f>'Sch 2 - MTS Expense'!B40:C40</f>
        <v>Other- (Specify)</v>
      </c>
      <c r="C40" s="535"/>
      <c r="D40" s="188" t="str">
        <f>IF('Sch 2 - MTS Expense'!D40="","",'Sch 2 - MTS Expense'!D40)</f>
        <v/>
      </c>
      <c r="E40" s="191">
        <f t="shared" si="2"/>
        <v>0</v>
      </c>
      <c r="F40" s="191">
        <f>+'Sch 2 - MTS Expense'!I40</f>
        <v>0</v>
      </c>
      <c r="G40" s="191">
        <f>+'Sch 3 - NON-MTS Expense'!I40</f>
        <v>0</v>
      </c>
      <c r="H40" s="192"/>
    </row>
    <row r="41" spans="1:8" s="79" customFormat="1" ht="15.75" customHeight="1" x14ac:dyDescent="0.2">
      <c r="A41" s="84">
        <v>26</v>
      </c>
      <c r="B41" s="535" t="str">
        <f>'Sch 2 - MTS Expense'!B41:C41</f>
        <v>Other- (Specify)</v>
      </c>
      <c r="C41" s="535"/>
      <c r="D41" s="188" t="str">
        <f>IF('Sch 2 - MTS Expense'!D41="","",'Sch 2 - MTS Expense'!D41)</f>
        <v/>
      </c>
      <c r="E41" s="193">
        <f t="shared" si="2"/>
        <v>0</v>
      </c>
      <c r="F41" s="193">
        <f>+'Sch 2 - MTS Expense'!I41</f>
        <v>0</v>
      </c>
      <c r="G41" s="193">
        <f>+'Sch 3 - NON-MTS Expense'!I41</f>
        <v>0</v>
      </c>
      <c r="H41" s="194"/>
    </row>
    <row r="42" spans="1:8" s="79" customFormat="1" ht="15.75" customHeight="1" x14ac:dyDescent="0.2">
      <c r="A42" s="84"/>
      <c r="B42" s="546" t="s">
        <v>110</v>
      </c>
      <c r="C42" s="547"/>
      <c r="D42" s="188"/>
      <c r="E42" s="197">
        <f>SUM(E34:E41)</f>
        <v>0</v>
      </c>
      <c r="F42" s="197">
        <f>SUM(F34:F41)</f>
        <v>0</v>
      </c>
      <c r="G42" s="197">
        <f>SUM(G34:G41)</f>
        <v>0</v>
      </c>
      <c r="H42" s="201"/>
    </row>
    <row r="43" spans="1:8" s="79" customFormat="1" ht="15.75" customHeight="1" x14ac:dyDescent="0.2">
      <c r="A43" s="84"/>
      <c r="B43" s="542" t="s">
        <v>190</v>
      </c>
      <c r="C43" s="542"/>
      <c r="D43" s="202"/>
      <c r="E43" s="195">
        <f>+E31+E42</f>
        <v>0</v>
      </c>
      <c r="F43" s="195">
        <f>+F31+F42</f>
        <v>0</v>
      </c>
      <c r="G43" s="195">
        <f>+G31+G42</f>
        <v>0</v>
      </c>
      <c r="H43" s="196"/>
    </row>
    <row r="44" spans="1:8" s="79" customFormat="1" ht="15.75" customHeight="1" x14ac:dyDescent="0.2">
      <c r="A44" s="84"/>
      <c r="B44" s="545"/>
      <c r="C44" s="545"/>
      <c r="D44" s="202"/>
      <c r="E44" s="199"/>
      <c r="F44" s="199"/>
      <c r="G44" s="199"/>
      <c r="H44" s="200"/>
    </row>
    <row r="45" spans="1:8" s="79" customFormat="1" ht="15.75" customHeight="1" x14ac:dyDescent="0.2">
      <c r="A45" s="84"/>
      <c r="B45" s="540" t="s">
        <v>191</v>
      </c>
      <c r="C45" s="541"/>
      <c r="D45" s="203"/>
      <c r="E45" s="204">
        <f>+E20+E43</f>
        <v>0</v>
      </c>
      <c r="F45" s="204">
        <f>+F20+F43</f>
        <v>0</v>
      </c>
      <c r="G45" s="204">
        <f>+G20+G43</f>
        <v>0</v>
      </c>
      <c r="H45" s="205"/>
    </row>
    <row r="46" spans="1:8" s="79" customFormat="1" ht="15.75" customHeight="1" x14ac:dyDescent="0.2">
      <c r="A46" s="84"/>
      <c r="B46" s="534"/>
      <c r="C46" s="534"/>
      <c r="D46" s="188"/>
      <c r="E46" s="191"/>
      <c r="F46" s="191"/>
      <c r="G46" s="191"/>
      <c r="H46" s="206"/>
    </row>
    <row r="47" spans="1:8" s="79" customFormat="1" ht="18" customHeight="1" x14ac:dyDescent="0.2">
      <c r="A47" s="84"/>
      <c r="B47" s="539" t="s">
        <v>17</v>
      </c>
      <c r="C47" s="539"/>
      <c r="D47" s="188"/>
      <c r="E47" s="191"/>
      <c r="F47" s="191"/>
      <c r="G47" s="191"/>
      <c r="H47" s="206"/>
    </row>
    <row r="48" spans="1:8" s="79" customFormat="1" ht="15.75" customHeight="1" x14ac:dyDescent="0.2">
      <c r="A48" s="84">
        <v>27</v>
      </c>
      <c r="B48" s="534" t="s">
        <v>18</v>
      </c>
      <c r="C48" s="534"/>
      <c r="D48" s="188" t="str">
        <f>IF('Sch 2 - MTS Expense'!D48="","",'Sch 2 - MTS Expense'!D48)</f>
        <v/>
      </c>
      <c r="E48" s="189">
        <f>SUM(F48:H48)</f>
        <v>0</v>
      </c>
      <c r="F48" s="189">
        <f>+'Sch 2 - MTS Expense'!I48</f>
        <v>0</v>
      </c>
      <c r="G48" s="189">
        <f>+'Sch 3 - NON-MTS Expense'!I48</f>
        <v>0</v>
      </c>
      <c r="H48" s="207">
        <f>+'Sch 5 - A&amp;G'!H10</f>
        <v>0</v>
      </c>
    </row>
    <row r="49" spans="1:8" s="79" customFormat="1" ht="15.75" customHeight="1" x14ac:dyDescent="0.2">
      <c r="A49" s="84">
        <v>28</v>
      </c>
      <c r="B49" s="534" t="s">
        <v>19</v>
      </c>
      <c r="C49" s="534"/>
      <c r="D49" s="188" t="str">
        <f>IF('Sch 2 - MTS Expense'!D49="","",'Sch 2 - MTS Expense'!D49)</f>
        <v/>
      </c>
      <c r="E49" s="191">
        <f>SUM(F49:H49)</f>
        <v>0</v>
      </c>
      <c r="F49" s="191">
        <f>+'Sch 2 - MTS Expense'!I49</f>
        <v>0</v>
      </c>
      <c r="G49" s="191">
        <f>+'Sch 3 - NON-MTS Expense'!I49</f>
        <v>0</v>
      </c>
      <c r="H49" s="206">
        <f>+'Sch 5 - A&amp;G'!H11</f>
        <v>0</v>
      </c>
    </row>
    <row r="50" spans="1:8" s="79" customFormat="1" ht="15.75" customHeight="1" x14ac:dyDescent="0.2">
      <c r="A50" s="84">
        <v>29</v>
      </c>
      <c r="B50" s="534" t="s">
        <v>20</v>
      </c>
      <c r="C50" s="534"/>
      <c r="D50" s="188" t="str">
        <f>IF('Sch 2 - MTS Expense'!D50="","",'Sch 2 - MTS Expense'!D50)</f>
        <v/>
      </c>
      <c r="E50" s="191">
        <f t="shared" ref="E50:E77" si="3">SUM(F50:H50)</f>
        <v>0</v>
      </c>
      <c r="F50" s="191">
        <f>+'Sch 2 - MTS Expense'!I50</f>
        <v>0</v>
      </c>
      <c r="G50" s="191">
        <f>+'Sch 3 - NON-MTS Expense'!I50</f>
        <v>0</v>
      </c>
      <c r="H50" s="206">
        <f>+'Sch 5 - A&amp;G'!H12</f>
        <v>0</v>
      </c>
    </row>
    <row r="51" spans="1:8" s="79" customFormat="1" ht="15.75" customHeight="1" x14ac:dyDescent="0.2">
      <c r="A51" s="84">
        <v>30</v>
      </c>
      <c r="B51" s="534" t="s">
        <v>21</v>
      </c>
      <c r="C51" s="534"/>
      <c r="D51" s="188" t="str">
        <f>IF('Sch 2 - MTS Expense'!D51="","",'Sch 2 - MTS Expense'!D51)</f>
        <v/>
      </c>
      <c r="E51" s="191">
        <f t="shared" si="3"/>
        <v>0</v>
      </c>
      <c r="F51" s="191">
        <f>+'Sch 2 - MTS Expense'!I51</f>
        <v>0</v>
      </c>
      <c r="G51" s="191">
        <f>+'Sch 3 - NON-MTS Expense'!I51</f>
        <v>0</v>
      </c>
      <c r="H51" s="206">
        <f>+'Sch 5 - A&amp;G'!H13</f>
        <v>0</v>
      </c>
    </row>
    <row r="52" spans="1:8" s="79" customFormat="1" ht="15.75" customHeight="1" x14ac:dyDescent="0.2">
      <c r="A52" s="84">
        <v>31</v>
      </c>
      <c r="B52" s="534" t="s">
        <v>22</v>
      </c>
      <c r="C52" s="534"/>
      <c r="D52" s="188" t="str">
        <f>IF('Sch 2 - MTS Expense'!D52="","",'Sch 2 - MTS Expense'!D52)</f>
        <v/>
      </c>
      <c r="E52" s="191">
        <f t="shared" si="3"/>
        <v>0</v>
      </c>
      <c r="F52" s="191">
        <f>+'Sch 2 - MTS Expense'!I52</f>
        <v>0</v>
      </c>
      <c r="G52" s="191">
        <f>+'Sch 3 - NON-MTS Expense'!I52</f>
        <v>0</v>
      </c>
      <c r="H52" s="206">
        <f>+'Sch 5 - A&amp;G'!H14</f>
        <v>0</v>
      </c>
    </row>
    <row r="53" spans="1:8" s="79" customFormat="1" ht="15.75" customHeight="1" x14ac:dyDescent="0.2">
      <c r="A53" s="84">
        <v>32</v>
      </c>
      <c r="B53" s="534" t="s">
        <v>23</v>
      </c>
      <c r="C53" s="534"/>
      <c r="D53" s="188" t="str">
        <f>IF('Sch 2 - MTS Expense'!D53="","",'Sch 2 - MTS Expense'!D53)</f>
        <v/>
      </c>
      <c r="E53" s="191">
        <f t="shared" si="3"/>
        <v>0</v>
      </c>
      <c r="F53" s="191">
        <f>+'Sch 2 - MTS Expense'!I53</f>
        <v>0</v>
      </c>
      <c r="G53" s="191">
        <f>+'Sch 3 - NON-MTS Expense'!I53</f>
        <v>0</v>
      </c>
      <c r="H53" s="206">
        <f>+'Sch 5 - A&amp;G'!H15</f>
        <v>0</v>
      </c>
    </row>
    <row r="54" spans="1:8" s="79" customFormat="1" ht="15.75" customHeight="1" x14ac:dyDescent="0.2">
      <c r="A54" s="84">
        <v>33</v>
      </c>
      <c r="B54" s="543" t="s">
        <v>24</v>
      </c>
      <c r="C54" s="544"/>
      <c r="D54" s="188" t="str">
        <f>IF('Sch 2 - MTS Expense'!D54="","",'Sch 2 - MTS Expense'!D54)</f>
        <v/>
      </c>
      <c r="E54" s="191">
        <f>SUM(F54:H54)</f>
        <v>0</v>
      </c>
      <c r="F54" s="191">
        <f>+'Sch 2 - MTS Expense'!I54</f>
        <v>0</v>
      </c>
      <c r="G54" s="191">
        <f>+'Sch 3 - NON-MTS Expense'!I54</f>
        <v>0</v>
      </c>
      <c r="H54" s="206">
        <f>+'Sch 5 - A&amp;G'!H16</f>
        <v>0</v>
      </c>
    </row>
    <row r="55" spans="1:8" s="79" customFormat="1" ht="15.75" customHeight="1" x14ac:dyDescent="0.2">
      <c r="A55" s="84">
        <v>34</v>
      </c>
      <c r="B55" s="534" t="s">
        <v>25</v>
      </c>
      <c r="C55" s="534"/>
      <c r="D55" s="188" t="str">
        <f>IF('Sch 2 - MTS Expense'!D55="","",'Sch 2 - MTS Expense'!D55)</f>
        <v/>
      </c>
      <c r="E55" s="191">
        <f t="shared" si="3"/>
        <v>0</v>
      </c>
      <c r="F55" s="191">
        <f>+'Sch 2 - MTS Expense'!I55</f>
        <v>0</v>
      </c>
      <c r="G55" s="191">
        <f>+'Sch 3 - NON-MTS Expense'!I55</f>
        <v>0</v>
      </c>
      <c r="H55" s="206">
        <f>+'Sch 5 - A&amp;G'!H17</f>
        <v>0</v>
      </c>
    </row>
    <row r="56" spans="1:8" s="79" customFormat="1" ht="15.75" customHeight="1" x14ac:dyDescent="0.2">
      <c r="A56" s="84">
        <v>35</v>
      </c>
      <c r="B56" s="534" t="s">
        <v>26</v>
      </c>
      <c r="C56" s="534"/>
      <c r="D56" s="188" t="str">
        <f>IF('Sch 2 - MTS Expense'!D56="","",'Sch 2 - MTS Expense'!D56)</f>
        <v/>
      </c>
      <c r="E56" s="191">
        <f t="shared" si="3"/>
        <v>0</v>
      </c>
      <c r="F56" s="191">
        <f>+'Sch 2 - MTS Expense'!I56</f>
        <v>0</v>
      </c>
      <c r="G56" s="191">
        <f>+'Sch 3 - NON-MTS Expense'!I56</f>
        <v>0</v>
      </c>
      <c r="H56" s="206">
        <f>+'Sch 5 - A&amp;G'!H18</f>
        <v>0</v>
      </c>
    </row>
    <row r="57" spans="1:8" s="79" customFormat="1" ht="15.75" customHeight="1" x14ac:dyDescent="0.2">
      <c r="A57" s="84">
        <v>36</v>
      </c>
      <c r="B57" s="534" t="s">
        <v>27</v>
      </c>
      <c r="C57" s="534"/>
      <c r="D57" s="188" t="str">
        <f>IF('Sch 2 - MTS Expense'!D57="","",'Sch 2 - MTS Expense'!D57)</f>
        <v/>
      </c>
      <c r="E57" s="191">
        <f>SUM(F57:H57)</f>
        <v>0</v>
      </c>
      <c r="F57" s="191">
        <f>+'Sch 2 - MTS Expense'!I57</f>
        <v>0</v>
      </c>
      <c r="G57" s="191">
        <f>+'Sch 3 - NON-MTS Expense'!I57</f>
        <v>0</v>
      </c>
      <c r="H57" s="206">
        <f>+'Sch 5 - A&amp;G'!H19</f>
        <v>0</v>
      </c>
    </row>
    <row r="58" spans="1:8" s="79" customFormat="1" ht="15.75" customHeight="1" x14ac:dyDescent="0.2">
      <c r="A58" s="84">
        <v>37</v>
      </c>
      <c r="B58" s="534" t="s">
        <v>28</v>
      </c>
      <c r="C58" s="534"/>
      <c r="D58" s="188" t="str">
        <f>IF('Sch 2 - MTS Expense'!D58="","",'Sch 2 - MTS Expense'!D58)</f>
        <v/>
      </c>
      <c r="E58" s="191">
        <f t="shared" si="3"/>
        <v>0</v>
      </c>
      <c r="F58" s="191">
        <f>+'Sch 2 - MTS Expense'!I58</f>
        <v>0</v>
      </c>
      <c r="G58" s="191">
        <f>+'Sch 3 - NON-MTS Expense'!I58</f>
        <v>0</v>
      </c>
      <c r="H58" s="206">
        <f>+'Sch 5 - A&amp;G'!H20</f>
        <v>0</v>
      </c>
    </row>
    <row r="59" spans="1:8" s="79" customFormat="1" ht="15.75" customHeight="1" x14ac:dyDescent="0.2">
      <c r="A59" s="84">
        <v>38</v>
      </c>
      <c r="B59" s="534" t="s">
        <v>29</v>
      </c>
      <c r="C59" s="534"/>
      <c r="D59" s="188" t="str">
        <f>IF('Sch 2 - MTS Expense'!D59="","",'Sch 2 - MTS Expense'!D59)</f>
        <v/>
      </c>
      <c r="E59" s="191">
        <f t="shared" si="3"/>
        <v>0</v>
      </c>
      <c r="F59" s="191">
        <f>+'Sch 2 - MTS Expense'!I59</f>
        <v>0</v>
      </c>
      <c r="G59" s="191">
        <f>+'Sch 3 - NON-MTS Expense'!I59</f>
        <v>0</v>
      </c>
      <c r="H59" s="206">
        <f>+'Sch 5 - A&amp;G'!H21</f>
        <v>0</v>
      </c>
    </row>
    <row r="60" spans="1:8" s="79" customFormat="1" ht="15.75" customHeight="1" x14ac:dyDescent="0.2">
      <c r="A60" s="84">
        <v>39</v>
      </c>
      <c r="B60" s="534" t="s">
        <v>30</v>
      </c>
      <c r="C60" s="534"/>
      <c r="D60" s="188" t="str">
        <f>IF('Sch 2 - MTS Expense'!D60="","",'Sch 2 - MTS Expense'!D60)</f>
        <v/>
      </c>
      <c r="E60" s="191">
        <f t="shared" si="3"/>
        <v>0</v>
      </c>
      <c r="F60" s="191">
        <f>+'Sch 2 - MTS Expense'!I60</f>
        <v>0</v>
      </c>
      <c r="G60" s="191">
        <f>+'Sch 3 - NON-MTS Expense'!I60</f>
        <v>0</v>
      </c>
      <c r="H60" s="206">
        <f>+'Sch 5 - A&amp;G'!H22</f>
        <v>0</v>
      </c>
    </row>
    <row r="61" spans="1:8" s="79" customFormat="1" ht="15.75" customHeight="1" x14ac:dyDescent="0.2">
      <c r="A61" s="84">
        <v>40</v>
      </c>
      <c r="B61" s="534" t="s">
        <v>31</v>
      </c>
      <c r="C61" s="534"/>
      <c r="D61" s="188" t="str">
        <f>IF('Sch 2 - MTS Expense'!D61="","",'Sch 2 - MTS Expense'!D61)</f>
        <v/>
      </c>
      <c r="E61" s="191">
        <f t="shared" si="3"/>
        <v>0</v>
      </c>
      <c r="F61" s="191">
        <f>+'Sch 2 - MTS Expense'!I61</f>
        <v>0</v>
      </c>
      <c r="G61" s="191">
        <f>+'Sch 3 - NON-MTS Expense'!I61</f>
        <v>0</v>
      </c>
      <c r="H61" s="206">
        <f>+'Sch 5 - A&amp;G'!H23</f>
        <v>0</v>
      </c>
    </row>
    <row r="62" spans="1:8" s="79" customFormat="1" ht="15.75" customHeight="1" x14ac:dyDescent="0.2">
      <c r="A62" s="84">
        <v>41</v>
      </c>
      <c r="B62" s="534" t="s">
        <v>32</v>
      </c>
      <c r="C62" s="534"/>
      <c r="D62" s="188" t="str">
        <f>IF('Sch 2 - MTS Expense'!D62="","",'Sch 2 - MTS Expense'!D62)</f>
        <v/>
      </c>
      <c r="E62" s="191">
        <f t="shared" si="3"/>
        <v>0</v>
      </c>
      <c r="F62" s="191">
        <f>+'Sch 2 - MTS Expense'!I62</f>
        <v>0</v>
      </c>
      <c r="G62" s="191">
        <f>+'Sch 3 - NON-MTS Expense'!I62</f>
        <v>0</v>
      </c>
      <c r="H62" s="206">
        <f>+'Sch 5 - A&amp;G'!H24</f>
        <v>0</v>
      </c>
    </row>
    <row r="63" spans="1:8" s="79" customFormat="1" ht="15.75" customHeight="1" x14ac:dyDescent="0.2">
      <c r="A63" s="84">
        <v>42</v>
      </c>
      <c r="B63" s="534" t="s">
        <v>33</v>
      </c>
      <c r="C63" s="534"/>
      <c r="D63" s="188" t="str">
        <f>IF('Sch 2 - MTS Expense'!D63="","",'Sch 2 - MTS Expense'!D63)</f>
        <v/>
      </c>
      <c r="E63" s="191">
        <f t="shared" si="3"/>
        <v>0</v>
      </c>
      <c r="F63" s="191">
        <f>+'Sch 2 - MTS Expense'!I63</f>
        <v>0</v>
      </c>
      <c r="G63" s="191">
        <f>+'Sch 3 - NON-MTS Expense'!I63</f>
        <v>0</v>
      </c>
      <c r="H63" s="206">
        <f>+'Sch 5 - A&amp;G'!H25</f>
        <v>0</v>
      </c>
    </row>
    <row r="64" spans="1:8" s="79" customFormat="1" ht="15.75" customHeight="1" x14ac:dyDescent="0.2">
      <c r="A64" s="84">
        <v>43</v>
      </c>
      <c r="B64" s="534" t="s">
        <v>34</v>
      </c>
      <c r="C64" s="534"/>
      <c r="D64" s="188" t="str">
        <f>IF('Sch 2 - MTS Expense'!D64="","",'Sch 2 - MTS Expense'!D64)</f>
        <v/>
      </c>
      <c r="E64" s="191">
        <f t="shared" si="3"/>
        <v>0</v>
      </c>
      <c r="F64" s="191">
        <f>+'Sch 2 - MTS Expense'!I64</f>
        <v>0</v>
      </c>
      <c r="G64" s="191">
        <f>+'Sch 3 - NON-MTS Expense'!I64</f>
        <v>0</v>
      </c>
      <c r="H64" s="206">
        <f>+'Sch 5 - A&amp;G'!H26</f>
        <v>0</v>
      </c>
    </row>
    <row r="65" spans="1:8" s="79" customFormat="1" ht="15.75" customHeight="1" x14ac:dyDescent="0.2">
      <c r="A65" s="84">
        <v>44</v>
      </c>
      <c r="B65" s="534" t="s">
        <v>35</v>
      </c>
      <c r="C65" s="534"/>
      <c r="D65" s="188" t="str">
        <f>IF('Sch 2 - MTS Expense'!D65="","",'Sch 2 - MTS Expense'!D65)</f>
        <v/>
      </c>
      <c r="E65" s="191">
        <f t="shared" si="3"/>
        <v>0</v>
      </c>
      <c r="F65" s="191">
        <f>+'Sch 2 - MTS Expense'!I65</f>
        <v>0</v>
      </c>
      <c r="G65" s="191">
        <f>+'Sch 3 - NON-MTS Expense'!I65</f>
        <v>0</v>
      </c>
      <c r="H65" s="206">
        <f>+'Sch 5 - A&amp;G'!H27</f>
        <v>0</v>
      </c>
    </row>
    <row r="66" spans="1:8" s="79" customFormat="1" ht="15.75" customHeight="1" x14ac:dyDescent="0.2">
      <c r="A66" s="84">
        <v>45</v>
      </c>
      <c r="B66" s="534" t="s">
        <v>36</v>
      </c>
      <c r="C66" s="534"/>
      <c r="D66" s="188" t="str">
        <f>IF('Sch 2 - MTS Expense'!D66="","",'Sch 2 - MTS Expense'!D66)</f>
        <v/>
      </c>
      <c r="E66" s="191">
        <f t="shared" si="3"/>
        <v>0</v>
      </c>
      <c r="F66" s="191">
        <f>+'Sch 2 - MTS Expense'!I66</f>
        <v>0</v>
      </c>
      <c r="G66" s="191">
        <f>+'Sch 3 - NON-MTS Expense'!I66</f>
        <v>0</v>
      </c>
      <c r="H66" s="206">
        <f>+'Sch 5 - A&amp;G'!H28</f>
        <v>0</v>
      </c>
    </row>
    <row r="67" spans="1:8" s="79" customFormat="1" ht="15.75" customHeight="1" x14ac:dyDescent="0.2">
      <c r="A67" s="84">
        <v>46</v>
      </c>
      <c r="B67" s="534" t="s">
        <v>37</v>
      </c>
      <c r="C67" s="534"/>
      <c r="D67" s="188" t="str">
        <f>IF('Sch 2 - MTS Expense'!D67="","",'Sch 2 - MTS Expense'!D67)</f>
        <v/>
      </c>
      <c r="E67" s="191">
        <f t="shared" si="3"/>
        <v>0</v>
      </c>
      <c r="F67" s="191">
        <f>+'Sch 2 - MTS Expense'!I67</f>
        <v>0</v>
      </c>
      <c r="G67" s="191">
        <f>+'Sch 3 - NON-MTS Expense'!I67</f>
        <v>0</v>
      </c>
      <c r="H67" s="206">
        <f>+'Sch 5 - A&amp;G'!H29</f>
        <v>0</v>
      </c>
    </row>
    <row r="68" spans="1:8" s="79" customFormat="1" ht="15.75" customHeight="1" x14ac:dyDescent="0.2">
      <c r="A68" s="84">
        <v>47</v>
      </c>
      <c r="B68" s="534" t="s">
        <v>38</v>
      </c>
      <c r="C68" s="534"/>
      <c r="D68" s="188" t="str">
        <f>IF('Sch 2 - MTS Expense'!D68="","",'Sch 2 - MTS Expense'!D68)</f>
        <v/>
      </c>
      <c r="E68" s="191">
        <f t="shared" si="3"/>
        <v>0</v>
      </c>
      <c r="F68" s="191">
        <f>+'Sch 2 - MTS Expense'!I68</f>
        <v>0</v>
      </c>
      <c r="G68" s="191">
        <f>+'Sch 3 - NON-MTS Expense'!I68</f>
        <v>0</v>
      </c>
      <c r="H68" s="206">
        <f>+'Sch 5 - A&amp;G'!H30</f>
        <v>0</v>
      </c>
    </row>
    <row r="69" spans="1:8" s="79" customFormat="1" ht="15.75" customHeight="1" x14ac:dyDescent="0.2">
      <c r="A69" s="84">
        <v>48</v>
      </c>
      <c r="B69" s="534" t="s">
        <v>39</v>
      </c>
      <c r="C69" s="534"/>
      <c r="D69" s="188" t="str">
        <f>IF('Sch 2 - MTS Expense'!D69="","",'Sch 2 - MTS Expense'!D69)</f>
        <v/>
      </c>
      <c r="E69" s="191">
        <f t="shared" si="3"/>
        <v>0</v>
      </c>
      <c r="F69" s="191">
        <f>+'Sch 2 - MTS Expense'!I69</f>
        <v>0</v>
      </c>
      <c r="G69" s="191">
        <f>+'Sch 3 - NON-MTS Expense'!I69</f>
        <v>0</v>
      </c>
      <c r="H69" s="206">
        <f>+'Sch 5 - A&amp;G'!H31</f>
        <v>0</v>
      </c>
    </row>
    <row r="70" spans="1:8" s="79" customFormat="1" ht="15.75" customHeight="1" x14ac:dyDescent="0.2">
      <c r="A70" s="84">
        <v>49</v>
      </c>
      <c r="B70" s="534" t="s">
        <v>40</v>
      </c>
      <c r="C70" s="534"/>
      <c r="D70" s="188" t="str">
        <f>IF('Sch 2 - MTS Expense'!D70="","",'Sch 2 - MTS Expense'!D70)</f>
        <v/>
      </c>
      <c r="E70" s="191">
        <f t="shared" si="3"/>
        <v>0</v>
      </c>
      <c r="F70" s="191">
        <f>+'Sch 2 - MTS Expense'!I70</f>
        <v>0</v>
      </c>
      <c r="G70" s="191">
        <f>+'Sch 3 - NON-MTS Expense'!I70</f>
        <v>0</v>
      </c>
      <c r="H70" s="206">
        <f>+'Sch 5 - A&amp;G'!H32</f>
        <v>0</v>
      </c>
    </row>
    <row r="71" spans="1:8" s="79" customFormat="1" ht="15.75" customHeight="1" x14ac:dyDescent="0.2">
      <c r="A71" s="84">
        <v>50</v>
      </c>
      <c r="B71" s="534" t="s">
        <v>41</v>
      </c>
      <c r="C71" s="534"/>
      <c r="D71" s="188" t="str">
        <f>IF('Sch 2 - MTS Expense'!D71="","",'Sch 2 - MTS Expense'!D71)</f>
        <v/>
      </c>
      <c r="E71" s="191">
        <f t="shared" si="3"/>
        <v>0</v>
      </c>
      <c r="F71" s="191">
        <f>+'Sch 2 - MTS Expense'!I71</f>
        <v>0</v>
      </c>
      <c r="G71" s="191">
        <f>+'Sch 3 - NON-MTS Expense'!I71</f>
        <v>0</v>
      </c>
      <c r="H71" s="206">
        <f>+'Sch 5 - A&amp;G'!H33</f>
        <v>0</v>
      </c>
    </row>
    <row r="72" spans="1:8" s="79" customFormat="1" ht="15.75" customHeight="1" x14ac:dyDescent="0.2">
      <c r="A72" s="84">
        <v>51</v>
      </c>
      <c r="B72" s="534" t="s">
        <v>42</v>
      </c>
      <c r="C72" s="534"/>
      <c r="D72" s="188" t="str">
        <f>IF('Sch 2 - MTS Expense'!D72="","",'Sch 2 - MTS Expense'!D72)</f>
        <v/>
      </c>
      <c r="E72" s="191">
        <f t="shared" si="3"/>
        <v>0</v>
      </c>
      <c r="F72" s="191">
        <f>+'Sch 2 - MTS Expense'!I72</f>
        <v>0</v>
      </c>
      <c r="G72" s="191">
        <f>+'Sch 3 - NON-MTS Expense'!I72</f>
        <v>0</v>
      </c>
      <c r="H72" s="206">
        <f>+'Sch 5 - A&amp;G'!H34</f>
        <v>0</v>
      </c>
    </row>
    <row r="73" spans="1:8" s="79" customFormat="1" ht="15.75" customHeight="1" x14ac:dyDescent="0.2">
      <c r="A73" s="84">
        <v>52</v>
      </c>
      <c r="B73" s="534" t="s">
        <v>152</v>
      </c>
      <c r="C73" s="534"/>
      <c r="D73" s="188" t="str">
        <f>IF('Sch 2 - MTS Expense'!D73="","",'Sch 2 - MTS Expense'!D73)</f>
        <v/>
      </c>
      <c r="E73" s="191">
        <f t="shared" si="3"/>
        <v>0</v>
      </c>
      <c r="F73" s="191">
        <f>+'Sch 2 - MTS Expense'!I73</f>
        <v>0</v>
      </c>
      <c r="G73" s="191">
        <f>+'Sch 3 - NON-MTS Expense'!I73</f>
        <v>0</v>
      </c>
      <c r="H73" s="206">
        <f>+'Sch 5 - A&amp;G'!H35</f>
        <v>0</v>
      </c>
    </row>
    <row r="74" spans="1:8" s="79" customFormat="1" ht="15.75" customHeight="1" x14ac:dyDescent="0.2">
      <c r="A74" s="84">
        <v>53</v>
      </c>
      <c r="B74" s="534" t="s">
        <v>208</v>
      </c>
      <c r="C74" s="534"/>
      <c r="D74" s="188" t="str">
        <f>IF('Sch 2 - MTS Expense'!D74="","",'Sch 2 - MTS Expense'!D74)</f>
        <v/>
      </c>
      <c r="E74" s="191">
        <f t="shared" si="3"/>
        <v>0</v>
      </c>
      <c r="F74" s="191">
        <f>+'Sch 2 - MTS Expense'!I74</f>
        <v>0</v>
      </c>
      <c r="G74" s="191">
        <f>+'Sch 3 - NON-MTS Expense'!I74</f>
        <v>0</v>
      </c>
      <c r="H74" s="206">
        <f>+'Sch 5 - A&amp;G'!H36</f>
        <v>0</v>
      </c>
    </row>
    <row r="75" spans="1:8" s="79" customFormat="1" ht="15.75" customHeight="1" x14ac:dyDescent="0.2">
      <c r="A75" s="84">
        <v>54</v>
      </c>
      <c r="B75" s="534" t="s">
        <v>207</v>
      </c>
      <c r="C75" s="534"/>
      <c r="D75" s="188" t="str">
        <f>IF('Sch 2 - MTS Expense'!D75="","",'Sch 2 - MTS Expense'!D75)</f>
        <v/>
      </c>
      <c r="E75" s="191">
        <f t="shared" si="3"/>
        <v>0</v>
      </c>
      <c r="F75" s="191">
        <f>+'Sch 2 - MTS Expense'!I75</f>
        <v>0</v>
      </c>
      <c r="G75" s="191">
        <f>+'Sch 3 - NON-MTS Expense'!I75</f>
        <v>0</v>
      </c>
      <c r="H75" s="206">
        <f>+'Sch 5 - A&amp;G'!H37</f>
        <v>0</v>
      </c>
    </row>
    <row r="76" spans="1:8" s="79" customFormat="1" ht="15.75" customHeight="1" x14ac:dyDescent="0.2">
      <c r="A76" s="84">
        <v>55</v>
      </c>
      <c r="B76" s="535" t="s">
        <v>269</v>
      </c>
      <c r="C76" s="535"/>
      <c r="D76" s="188" t="str">
        <f>IF('Sch 2 - MTS Expense'!D76="","",'Sch 2 - MTS Expense'!D76)</f>
        <v/>
      </c>
      <c r="E76" s="191">
        <f t="shared" si="3"/>
        <v>0</v>
      </c>
      <c r="F76" s="191">
        <f>+'Sch 2 - MTS Expense'!I76</f>
        <v>0</v>
      </c>
      <c r="G76" s="191">
        <f>+'Sch 3 - NON-MTS Expense'!I76</f>
        <v>0</v>
      </c>
      <c r="H76" s="206">
        <f>+'Sch 5 - A&amp;G'!H38</f>
        <v>0</v>
      </c>
    </row>
    <row r="77" spans="1:8" s="79" customFormat="1" ht="15.75" customHeight="1" x14ac:dyDescent="0.2">
      <c r="A77" s="84">
        <v>56</v>
      </c>
      <c r="B77" s="535" t="str">
        <f>'Sch 2 - MTS Expense'!B77:C77</f>
        <v>Other- (Specify)</v>
      </c>
      <c r="C77" s="535"/>
      <c r="D77" s="188" t="str">
        <f>IF('Sch 2 - MTS Expense'!D77="","",'Sch 2 - MTS Expense'!D77)</f>
        <v/>
      </c>
      <c r="E77" s="191">
        <f t="shared" si="3"/>
        <v>0</v>
      </c>
      <c r="F77" s="191">
        <f>+'Sch 2 - MTS Expense'!I77</f>
        <v>0</v>
      </c>
      <c r="G77" s="191">
        <f>+'Sch 3 - NON-MTS Expense'!I77</f>
        <v>0</v>
      </c>
      <c r="H77" s="206">
        <f>+'Sch 5 - A&amp;G'!H39</f>
        <v>0</v>
      </c>
    </row>
    <row r="78" spans="1:8" s="79" customFormat="1" ht="15.75" customHeight="1" x14ac:dyDescent="0.2">
      <c r="A78" s="84">
        <v>57</v>
      </c>
      <c r="B78" s="535" t="str">
        <f>'Sch 2 - MTS Expense'!B78:C78</f>
        <v>Other- (Specify)</v>
      </c>
      <c r="C78" s="535"/>
      <c r="D78" s="188" t="str">
        <f>IF('Sch 2 - MTS Expense'!D78="","",'Sch 2 - MTS Expense'!D78)</f>
        <v/>
      </c>
      <c r="E78" s="193">
        <f>SUM(F78:H78)</f>
        <v>0</v>
      </c>
      <c r="F78" s="193">
        <f>+'Sch 2 - MTS Expense'!I78</f>
        <v>0</v>
      </c>
      <c r="G78" s="193">
        <f>+'Sch 3 - NON-MTS Expense'!I78</f>
        <v>0</v>
      </c>
      <c r="H78" s="208">
        <f>+'Sch 5 - A&amp;G'!H40</f>
        <v>0</v>
      </c>
    </row>
    <row r="79" spans="1:8" s="79" customFormat="1" ht="15.75" customHeight="1" x14ac:dyDescent="0.2">
      <c r="A79" s="84"/>
      <c r="B79" s="540" t="s">
        <v>43</v>
      </c>
      <c r="C79" s="541"/>
      <c r="D79" s="209"/>
      <c r="E79" s="204">
        <f>SUM(E48:E78)</f>
        <v>0</v>
      </c>
      <c r="F79" s="204">
        <f>SUM(F48:F78)</f>
        <v>0</v>
      </c>
      <c r="G79" s="204">
        <f>SUM(G48:G78)</f>
        <v>0</v>
      </c>
      <c r="H79" s="210">
        <f>SUM(H48:H78)</f>
        <v>0</v>
      </c>
    </row>
    <row r="80" spans="1:8" s="79" customFormat="1" ht="15.75" customHeight="1" x14ac:dyDescent="0.2">
      <c r="A80" s="84"/>
      <c r="B80" s="545"/>
      <c r="C80" s="545"/>
      <c r="D80" s="209"/>
      <c r="E80" s="191"/>
      <c r="F80" s="191"/>
      <c r="G80" s="191"/>
      <c r="H80" s="206"/>
    </row>
    <row r="81" spans="1:8" s="79" customFormat="1" ht="21.75" customHeight="1" thickBot="1" x14ac:dyDescent="0.25">
      <c r="A81" s="85"/>
      <c r="B81" s="536" t="s">
        <v>119</v>
      </c>
      <c r="C81" s="536"/>
      <c r="D81" s="211"/>
      <c r="E81" s="212">
        <f>E45+E79</f>
        <v>0</v>
      </c>
      <c r="F81" s="212">
        <f>F45+F79</f>
        <v>0</v>
      </c>
      <c r="G81" s="212">
        <f>G45+G79</f>
        <v>0</v>
      </c>
      <c r="H81" s="213">
        <f>H79</f>
        <v>0</v>
      </c>
    </row>
    <row r="82" spans="1:8" s="15" customFormat="1" ht="10.5" customHeight="1" x14ac:dyDescent="0.2">
      <c r="A82" s="14"/>
      <c r="E82" s="24"/>
      <c r="F82" s="24"/>
      <c r="G82" s="24"/>
      <c r="H82" s="24"/>
    </row>
    <row r="83" spans="1:8" ht="10.5" customHeight="1" x14ac:dyDescent="0.2">
      <c r="A83" s="15"/>
      <c r="B83" s="16"/>
      <c r="C83" s="16"/>
      <c r="E83" s="21"/>
      <c r="F83" s="21"/>
      <c r="G83" s="21"/>
      <c r="H83" s="21"/>
    </row>
    <row r="84" spans="1:8" ht="10.5" customHeight="1" x14ac:dyDescent="0.2">
      <c r="A84" s="15"/>
    </row>
    <row r="85" spans="1:8" ht="10.5" customHeight="1" x14ac:dyDescent="0.2">
      <c r="A85" s="15"/>
    </row>
  </sheetData>
  <sheetProtection algorithmName="SHA-512" hashValue="KXHX7NDoekI5CG+WK78PFR18WMEEhaIAq8GvgmpDgDGje4XxLgaFE7+SA+4wFEHPd/HtUBRhf8rlM1QG/yKYFA==" saltValue="5vFY3nD2QJB6+trH1PD4jQ==" spinCount="100000" sheet="1" objects="1" scenarios="1"/>
  <protectedRanges>
    <protectedRange sqref="B76:C78" name="Range4"/>
    <protectedRange sqref="B27:C30" name="Range2"/>
    <protectedRange sqref="B18:C19" name="Range1"/>
    <protectedRange sqref="B38:C41" name="Range3"/>
  </protectedRanges>
  <mergeCells count="79">
    <mergeCell ref="B24:C24"/>
    <mergeCell ref="B25:C25"/>
    <mergeCell ref="A1:H1"/>
    <mergeCell ref="A4:B4"/>
    <mergeCell ref="G3:H3"/>
    <mergeCell ref="B18:C18"/>
    <mergeCell ref="B20:C20"/>
    <mergeCell ref="A6:A8"/>
    <mergeCell ref="B6:C8"/>
    <mergeCell ref="B14:C14"/>
    <mergeCell ref="B15:C15"/>
    <mergeCell ref="B13:C13"/>
    <mergeCell ref="B10:C10"/>
    <mergeCell ref="B11:C11"/>
    <mergeCell ref="B12:C12"/>
    <mergeCell ref="B16:C16"/>
    <mergeCell ref="B17:C17"/>
    <mergeCell ref="B19:C19"/>
    <mergeCell ref="B75:C75"/>
    <mergeCell ref="B76:C76"/>
    <mergeCell ref="B77:C77"/>
    <mergeCell ref="B57:C57"/>
    <mergeCell ref="B63:C63"/>
    <mergeCell ref="B64:C64"/>
    <mergeCell ref="B32:C32"/>
    <mergeCell ref="B26:C26"/>
    <mergeCell ref="B27:C27"/>
    <mergeCell ref="B28:C28"/>
    <mergeCell ref="B33:C33"/>
    <mergeCell ref="B29:C29"/>
    <mergeCell ref="B31:C31"/>
    <mergeCell ref="B30:C30"/>
    <mergeCell ref="B80:C80"/>
    <mergeCell ref="B51:C51"/>
    <mergeCell ref="B52:C52"/>
    <mergeCell ref="B41:C41"/>
    <mergeCell ref="B42:C42"/>
    <mergeCell ref="B79:C79"/>
    <mergeCell ref="B49:C49"/>
    <mergeCell ref="B44:C44"/>
    <mergeCell ref="B72:C72"/>
    <mergeCell ref="B55:C55"/>
    <mergeCell ref="B50:C50"/>
    <mergeCell ref="B61:C61"/>
    <mergeCell ref="B78:C78"/>
    <mergeCell ref="B73:C73"/>
    <mergeCell ref="B48:C48"/>
    <mergeCell ref="B74:C74"/>
    <mergeCell ref="B43:C43"/>
    <mergeCell ref="B47:C47"/>
    <mergeCell ref="B59:C59"/>
    <mergeCell ref="B60:C60"/>
    <mergeCell ref="B62:C62"/>
    <mergeCell ref="B56:C56"/>
    <mergeCell ref="B58:C58"/>
    <mergeCell ref="B54:C54"/>
    <mergeCell ref="B81:C81"/>
    <mergeCell ref="A3:B3"/>
    <mergeCell ref="B23:C23"/>
    <mergeCell ref="B9:C9"/>
    <mergeCell ref="B21:C21"/>
    <mergeCell ref="B22:C22"/>
    <mergeCell ref="B71:C71"/>
    <mergeCell ref="B70:C70"/>
    <mergeCell ref="B45:C45"/>
    <mergeCell ref="B46:C46"/>
    <mergeCell ref="B66:C66"/>
    <mergeCell ref="B67:C67"/>
    <mergeCell ref="B53:C53"/>
    <mergeCell ref="B65:C65"/>
    <mergeCell ref="B69:C69"/>
    <mergeCell ref="B68:C68"/>
    <mergeCell ref="B34:C34"/>
    <mergeCell ref="B35:C35"/>
    <mergeCell ref="B40:C40"/>
    <mergeCell ref="B38:C38"/>
    <mergeCell ref="B39:C39"/>
    <mergeCell ref="B36:C36"/>
    <mergeCell ref="B37:C37"/>
  </mergeCells>
  <phoneticPr fontId="4" type="noConversion"/>
  <printOptions horizontalCentered="1"/>
  <pageMargins left="0.33" right="0.33" top="0.75" bottom="0.5" header="0.25" footer="0.25"/>
  <pageSetup scale="73" fitToHeight="2" orientation="portrait" r:id="rId1"/>
  <headerFooter alignWithMargins="0">
    <oddHeader>&amp;L&amp;9State of Washington – Heath Care Authority &amp;R&amp;9 Health Care Authority 
Ground Emergency Medical Transportation</oddHeader>
    <oddFooter>&amp;R&amp;9Page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C8F71-0155-4EA0-9403-F6D008EBE4FA}">
  <sheetPr codeName="Sheet3">
    <pageSetUpPr fitToPage="1"/>
  </sheetPr>
  <dimension ref="A1:I84"/>
  <sheetViews>
    <sheetView showGridLines="0" zoomScaleNormal="100" zoomScaleSheetLayoutView="80" workbookViewId="0">
      <selection activeCell="E10" sqref="E10"/>
    </sheetView>
  </sheetViews>
  <sheetFormatPr defaultColWidth="4.6640625" defaultRowHeight="10.5" customHeight="1" x14ac:dyDescent="0.2"/>
  <cols>
    <col min="1" max="1" width="6.5546875" style="13" bestFit="1" customWidth="1"/>
    <col min="2" max="2" width="16.88671875" style="13" customWidth="1"/>
    <col min="3" max="3" width="23.109375" style="13" customWidth="1"/>
    <col min="4" max="4" width="7.6640625" style="13" customWidth="1"/>
    <col min="5" max="9" width="15" style="19" customWidth="1"/>
    <col min="10" max="16384" width="4.6640625" style="13"/>
  </cols>
  <sheetData>
    <row r="1" spans="1:9" s="10" customFormat="1" ht="18" customHeight="1" x14ac:dyDescent="0.2">
      <c r="A1" s="549" t="s">
        <v>193</v>
      </c>
      <c r="B1" s="549"/>
      <c r="C1" s="549"/>
      <c r="D1" s="549"/>
      <c r="E1" s="549"/>
      <c r="F1" s="549"/>
      <c r="G1" s="549"/>
      <c r="H1" s="549"/>
      <c r="I1" s="549"/>
    </row>
    <row r="2" spans="1:9" ht="15" customHeight="1" x14ac:dyDescent="0.2">
      <c r="A2" s="11"/>
      <c r="B2" s="11"/>
      <c r="C2" s="14"/>
      <c r="D2" s="14"/>
      <c r="E2" s="17"/>
      <c r="F2" s="17"/>
      <c r="G2" s="17"/>
      <c r="H2" s="17"/>
      <c r="I2" s="17"/>
    </row>
    <row r="3" spans="1:9" ht="15" customHeight="1" x14ac:dyDescent="0.2">
      <c r="A3" s="537" t="s">
        <v>192</v>
      </c>
      <c r="B3" s="537"/>
      <c r="C3" s="569">
        <f>Fire_District_Name</f>
        <v>0</v>
      </c>
      <c r="D3" s="569"/>
      <c r="E3" s="569"/>
      <c r="F3" s="89"/>
      <c r="G3" s="88" t="s">
        <v>127</v>
      </c>
      <c r="H3" s="550">
        <f>FYE</f>
        <v>0</v>
      </c>
      <c r="I3" s="550"/>
    </row>
    <row r="4" spans="1:9" ht="15" customHeight="1" x14ac:dyDescent="0.2">
      <c r="A4" s="537" t="s">
        <v>125</v>
      </c>
      <c r="B4" s="537"/>
      <c r="C4" s="579">
        <f>NPI</f>
        <v>0</v>
      </c>
      <c r="D4" s="579"/>
      <c r="E4" s="579"/>
      <c r="F4" s="89"/>
      <c r="G4" s="580"/>
      <c r="H4" s="580"/>
      <c r="I4" s="90"/>
    </row>
    <row r="5" spans="1:9" ht="14.25" customHeight="1" thickBot="1" x14ac:dyDescent="0.25">
      <c r="H5" s="20"/>
      <c r="I5" s="21"/>
    </row>
    <row r="6" spans="1:9" ht="10.5" customHeight="1" x14ac:dyDescent="0.2">
      <c r="A6" s="558" t="s">
        <v>99</v>
      </c>
      <c r="B6" s="561" t="s">
        <v>53</v>
      </c>
      <c r="C6" s="562"/>
      <c r="D6" s="92"/>
      <c r="E6" s="92">
        <v>1</v>
      </c>
      <c r="F6" s="92">
        <v>2</v>
      </c>
      <c r="G6" s="92">
        <v>3</v>
      </c>
      <c r="H6" s="92">
        <v>4</v>
      </c>
      <c r="I6" s="93">
        <v>5</v>
      </c>
    </row>
    <row r="7" spans="1:9" ht="38.25" customHeight="1" x14ac:dyDescent="0.2">
      <c r="A7" s="559"/>
      <c r="B7" s="563"/>
      <c r="C7" s="564"/>
      <c r="D7" s="99" t="s">
        <v>188</v>
      </c>
      <c r="E7" s="94" t="s">
        <v>160</v>
      </c>
      <c r="F7" s="94" t="s">
        <v>148</v>
      </c>
      <c r="G7" s="94" t="s">
        <v>214</v>
      </c>
      <c r="H7" s="94" t="s">
        <v>215</v>
      </c>
      <c r="I7" s="95" t="s">
        <v>162</v>
      </c>
    </row>
    <row r="8" spans="1:9" ht="24" customHeight="1" thickBot="1" x14ac:dyDescent="0.25">
      <c r="A8" s="560"/>
      <c r="B8" s="565"/>
      <c r="C8" s="566"/>
      <c r="D8" s="71"/>
      <c r="E8" s="96"/>
      <c r="F8" s="97" t="s">
        <v>132</v>
      </c>
      <c r="G8" s="97" t="s">
        <v>187</v>
      </c>
      <c r="H8" s="97" t="s">
        <v>134</v>
      </c>
      <c r="I8" s="98" t="s">
        <v>113</v>
      </c>
    </row>
    <row r="9" spans="1:9" ht="17.25" customHeight="1" thickTop="1" x14ac:dyDescent="0.2">
      <c r="A9" s="101"/>
      <c r="B9" s="567" t="str">
        <f>+'Sch 1 - Total Expense'!B9:C9</f>
        <v>Capital Related</v>
      </c>
      <c r="C9" s="568"/>
      <c r="D9" s="100"/>
      <c r="E9" s="22"/>
      <c r="F9" s="22"/>
      <c r="G9" s="22"/>
      <c r="H9" s="22"/>
      <c r="I9" s="23"/>
    </row>
    <row r="10" spans="1:9" ht="15" customHeight="1" x14ac:dyDescent="0.2">
      <c r="A10" s="80">
        <f>+'Sch 1 - Total Expense'!A10</f>
        <v>1</v>
      </c>
      <c r="B10" s="543" t="s">
        <v>9</v>
      </c>
      <c r="C10" s="544"/>
      <c r="D10" s="452" t="s">
        <v>268</v>
      </c>
      <c r="E10" s="397">
        <v>0</v>
      </c>
      <c r="F10" s="189">
        <f>+'Sch 4 - CRSB'!I10</f>
        <v>0</v>
      </c>
      <c r="G10" s="189">
        <f>SUMIFS('Sch 6 - Reclassifications'!$H$9:$H$41,'Sch 6 - Reclassifications'!$F$9:$F$41,'Sch 2 - MTS Expense'!$A10,'Sch 6 - Reclassifications'!$G$9:$G$41,2)-SUMIFS('Sch 6 - Reclassifications'!$L$9:$L$41,'Sch 6 - Reclassifications'!$J$9:$J$41,'Sch 2 - MTS Expense'!$A10,'Sch 6 - Reclassifications'!$K$9:$K$41,2)</f>
        <v>0</v>
      </c>
      <c r="H10" s="189">
        <f>SUMIFS('Sch 7 - Adjustments'!$E$9:$E$29,'Sch 7 - Adjustments'!$I$9:$I$29,'Sch 2 - MTS Expense'!$A10,'Sch 7 - Adjustments'!$H$9:$H$29,2)</f>
        <v>0</v>
      </c>
      <c r="I10" s="207">
        <f>SUM(E10:H10)</f>
        <v>0</v>
      </c>
    </row>
    <row r="11" spans="1:9" ht="15" customHeight="1" x14ac:dyDescent="0.2">
      <c r="A11" s="80">
        <f>+'Sch 1 - Total Expense'!A11</f>
        <v>2</v>
      </c>
      <c r="B11" s="543" t="s">
        <v>10</v>
      </c>
      <c r="C11" s="544"/>
      <c r="D11" s="452" t="s">
        <v>268</v>
      </c>
      <c r="E11" s="398">
        <v>0</v>
      </c>
      <c r="F11" s="191">
        <f>+'Sch 4 - CRSB'!I11</f>
        <v>0</v>
      </c>
      <c r="G11" s="191">
        <f>SUMIFS('Sch 6 - Reclassifications'!$H$9:$H$41,'Sch 6 - Reclassifications'!$F$9:$F$41,'Sch 2 - MTS Expense'!$A11,'Sch 6 - Reclassifications'!$G$9:$G$41,2)-SUMIFS('Sch 6 - Reclassifications'!$L$9:$L$41,'Sch 6 - Reclassifications'!$J$9:$J$41,'Sch 2 - MTS Expense'!$A11,'Sch 6 - Reclassifications'!$K$9:$K$41,2)</f>
        <v>0</v>
      </c>
      <c r="H11" s="191">
        <f>SUMIFS('Sch 7 - Adjustments'!$E$9:$E$29,'Sch 7 - Adjustments'!$I$9:$I$29,'Sch 2 - MTS Expense'!$A11,'Sch 7 - Adjustments'!$H$9:$H$29,2)</f>
        <v>0</v>
      </c>
      <c r="I11" s="206">
        <f>SUM(E11:H11)</f>
        <v>0</v>
      </c>
    </row>
    <row r="12" spans="1:9" ht="15" customHeight="1" x14ac:dyDescent="0.2">
      <c r="A12" s="80">
        <f>+'Sch 1 - Total Expense'!A12</f>
        <v>3</v>
      </c>
      <c r="B12" s="543" t="s">
        <v>11</v>
      </c>
      <c r="C12" s="544"/>
      <c r="D12" s="452"/>
      <c r="E12" s="398">
        <v>0</v>
      </c>
      <c r="F12" s="191">
        <f>+'Sch 4 - CRSB'!I12</f>
        <v>0</v>
      </c>
      <c r="G12" s="191">
        <f>SUMIFS('Sch 6 - Reclassifications'!$H$9:$H$41,'Sch 6 - Reclassifications'!$F$9:$F$41,'Sch 2 - MTS Expense'!$A12,'Sch 6 - Reclassifications'!$G$9:$G$41,2)-SUMIFS('Sch 6 - Reclassifications'!$L$9:$L$41,'Sch 6 - Reclassifications'!$J$9:$J$41,'Sch 2 - MTS Expense'!$A12,'Sch 6 - Reclassifications'!$K$9:$K$41,2)</f>
        <v>0</v>
      </c>
      <c r="H12" s="191">
        <f>SUMIFS('Sch 7 - Adjustments'!$E$9:$E$29,'Sch 7 - Adjustments'!$I$9:$I$29,'Sch 2 - MTS Expense'!$A12,'Sch 7 - Adjustments'!$H$9:$H$29,2)</f>
        <v>0</v>
      </c>
      <c r="I12" s="206">
        <f t="shared" ref="I12:I17" si="0">SUM(E12:H12)</f>
        <v>0</v>
      </c>
    </row>
    <row r="13" spans="1:9" ht="15" customHeight="1" x14ac:dyDescent="0.2">
      <c r="A13" s="80">
        <f>+'Sch 1 - Total Expense'!A13</f>
        <v>4</v>
      </c>
      <c r="B13" s="543" t="s">
        <v>12</v>
      </c>
      <c r="C13" s="544"/>
      <c r="D13" s="452"/>
      <c r="E13" s="398">
        <v>0</v>
      </c>
      <c r="F13" s="191">
        <f>+'Sch 4 - CRSB'!I13</f>
        <v>0</v>
      </c>
      <c r="G13" s="191">
        <f>SUMIFS('Sch 6 - Reclassifications'!$H$9:$H$41,'Sch 6 - Reclassifications'!$F$9:$F$41,'Sch 2 - MTS Expense'!$A13,'Sch 6 - Reclassifications'!$G$9:$G$41,2)-SUMIFS('Sch 6 - Reclassifications'!$L$9:$L$41,'Sch 6 - Reclassifications'!$J$9:$J$41,'Sch 2 - MTS Expense'!$A13,'Sch 6 - Reclassifications'!$K$9:$K$41,2)</f>
        <v>0</v>
      </c>
      <c r="H13" s="191">
        <f>SUMIFS('Sch 7 - Adjustments'!$E$9:$E$29,'Sch 7 - Adjustments'!$I$9:$I$29,'Sch 2 - MTS Expense'!$A13,'Sch 7 - Adjustments'!$H$9:$H$29,2)</f>
        <v>0</v>
      </c>
      <c r="I13" s="206">
        <f t="shared" si="0"/>
        <v>0</v>
      </c>
    </row>
    <row r="14" spans="1:9" ht="15" customHeight="1" x14ac:dyDescent="0.2">
      <c r="A14" s="80">
        <f>+'Sch 1 - Total Expense'!A14</f>
        <v>5</v>
      </c>
      <c r="B14" s="543" t="s">
        <v>13</v>
      </c>
      <c r="C14" s="544"/>
      <c r="D14" s="452"/>
      <c r="E14" s="398">
        <v>0</v>
      </c>
      <c r="F14" s="191">
        <f>+'Sch 4 - CRSB'!I14</f>
        <v>0</v>
      </c>
      <c r="G14" s="191">
        <f>SUMIFS('Sch 6 - Reclassifications'!$H$9:$H$41,'Sch 6 - Reclassifications'!$F$9:$F$41,'Sch 2 - MTS Expense'!$A14,'Sch 6 - Reclassifications'!$G$9:$G$41,2)-SUMIFS('Sch 6 - Reclassifications'!$L$9:$L$41,'Sch 6 - Reclassifications'!$J$9:$J$41,'Sch 2 - MTS Expense'!$A14,'Sch 6 - Reclassifications'!$K$9:$K$41,2)</f>
        <v>0</v>
      </c>
      <c r="H14" s="191">
        <f>SUMIFS('Sch 7 - Adjustments'!$E$9:$E$29,'Sch 7 - Adjustments'!$I$9:$I$29,'Sch 2 - MTS Expense'!$A14,'Sch 7 - Adjustments'!$H$9:$H$29,2)</f>
        <v>0</v>
      </c>
      <c r="I14" s="206">
        <f t="shared" si="0"/>
        <v>0</v>
      </c>
    </row>
    <row r="15" spans="1:9" ht="15" customHeight="1" x14ac:dyDescent="0.2">
      <c r="A15" s="80">
        <f>+'Sch 1 - Total Expense'!A15</f>
        <v>6</v>
      </c>
      <c r="B15" s="543" t="s">
        <v>14</v>
      </c>
      <c r="C15" s="544"/>
      <c r="D15" s="452" t="s">
        <v>268</v>
      </c>
      <c r="E15" s="398">
        <v>0</v>
      </c>
      <c r="F15" s="191">
        <f>+'Sch 4 - CRSB'!I15</f>
        <v>0</v>
      </c>
      <c r="G15" s="191">
        <f>SUMIFS('Sch 6 - Reclassifications'!$H$9:$H$41,'Sch 6 - Reclassifications'!$F$9:$F$41,'Sch 2 - MTS Expense'!$A15,'Sch 6 - Reclassifications'!$G$9:$G$41,2)-SUMIFS('Sch 6 - Reclassifications'!$L$9:$L$41,'Sch 6 - Reclassifications'!$J$9:$J$41,'Sch 2 - MTS Expense'!$A15,'Sch 6 - Reclassifications'!$K$9:$K$41,2)</f>
        <v>0</v>
      </c>
      <c r="H15" s="191">
        <f>SUMIFS('Sch 7 - Adjustments'!$E$9:$E$29,'Sch 7 - Adjustments'!$I$9:$I$29,'Sch 2 - MTS Expense'!$A15,'Sch 7 - Adjustments'!$H$9:$H$29,2)</f>
        <v>0</v>
      </c>
      <c r="I15" s="206">
        <f t="shared" si="0"/>
        <v>0</v>
      </c>
    </row>
    <row r="16" spans="1:9" ht="15" customHeight="1" x14ac:dyDescent="0.2">
      <c r="A16" s="80">
        <f>+'Sch 1 - Total Expense'!A16</f>
        <v>7</v>
      </c>
      <c r="B16" s="543" t="s">
        <v>15</v>
      </c>
      <c r="C16" s="544"/>
      <c r="D16" s="452" t="s">
        <v>268</v>
      </c>
      <c r="E16" s="398">
        <v>0</v>
      </c>
      <c r="F16" s="191">
        <f>+'Sch 4 - CRSB'!I16</f>
        <v>0</v>
      </c>
      <c r="G16" s="191">
        <f>SUMIFS('Sch 6 - Reclassifications'!$H$9:$H$41,'Sch 6 - Reclassifications'!$F$9:$F$41,'Sch 2 - MTS Expense'!$A16,'Sch 6 - Reclassifications'!$G$9:$G$41,2)-SUMIFS('Sch 6 - Reclassifications'!$L$9:$L$41,'Sch 6 - Reclassifications'!$J$9:$J$41,'Sch 2 - MTS Expense'!$A16,'Sch 6 - Reclassifications'!$K$9:$K$41,2)</f>
        <v>0</v>
      </c>
      <c r="H16" s="191">
        <f>SUMIFS('Sch 7 - Adjustments'!$E$9:$E$29,'Sch 7 - Adjustments'!$I$9:$I$29,'Sch 2 - MTS Expense'!$A16,'Sch 7 - Adjustments'!$H$9:$H$29,2)</f>
        <v>0</v>
      </c>
      <c r="I16" s="206">
        <f t="shared" si="0"/>
        <v>0</v>
      </c>
    </row>
    <row r="17" spans="1:9" ht="15" customHeight="1" x14ac:dyDescent="0.2">
      <c r="A17" s="80">
        <f>+'Sch 1 - Total Expense'!A17</f>
        <v>8</v>
      </c>
      <c r="B17" s="543" t="s">
        <v>16</v>
      </c>
      <c r="C17" s="544"/>
      <c r="D17" s="452"/>
      <c r="E17" s="398">
        <v>0</v>
      </c>
      <c r="F17" s="191">
        <f>+'Sch 4 - CRSB'!I17</f>
        <v>0</v>
      </c>
      <c r="G17" s="191">
        <f>SUMIFS('Sch 6 - Reclassifications'!$H$9:$H$41,'Sch 6 - Reclassifications'!$F$9:$F$41,'Sch 2 - MTS Expense'!$A17,'Sch 6 - Reclassifications'!$G$9:$G$41,2)-SUMIFS('Sch 6 - Reclassifications'!$L$9:$L$41,'Sch 6 - Reclassifications'!$J$9:$J$41,'Sch 2 - MTS Expense'!$A17,'Sch 6 - Reclassifications'!$K$9:$K$41,2)</f>
        <v>0</v>
      </c>
      <c r="H17" s="191">
        <f>SUMIFS('Sch 7 - Adjustments'!$E$9:$E$29,'Sch 7 - Adjustments'!$I$9:$I$29,'Sch 2 - MTS Expense'!$A17,'Sch 7 - Adjustments'!$H$9:$H$29,2)</f>
        <v>0</v>
      </c>
      <c r="I17" s="206">
        <f t="shared" si="0"/>
        <v>0</v>
      </c>
    </row>
    <row r="18" spans="1:9" ht="15" customHeight="1" x14ac:dyDescent="0.2">
      <c r="A18" s="80">
        <f>+'Sch 1 - Total Expense'!A18</f>
        <v>9</v>
      </c>
      <c r="B18" s="572" t="s">
        <v>269</v>
      </c>
      <c r="C18" s="573"/>
      <c r="D18" s="452" t="s">
        <v>268</v>
      </c>
      <c r="E18" s="398">
        <v>0</v>
      </c>
      <c r="F18" s="191">
        <f>+'Sch 4 - CRSB'!I18</f>
        <v>0</v>
      </c>
      <c r="G18" s="191">
        <f>SUMIFS('Sch 6 - Reclassifications'!$H$9:$H$41,'Sch 6 - Reclassifications'!$F$9:$F$41,'Sch 2 - MTS Expense'!$A18,'Sch 6 - Reclassifications'!$G$9:$G$41,2)-SUMIFS('Sch 6 - Reclassifications'!$L$9:$L$41,'Sch 6 - Reclassifications'!$J$9:$J$41,'Sch 2 - MTS Expense'!$A18,'Sch 6 - Reclassifications'!$K$9:$K$41,2)</f>
        <v>0</v>
      </c>
      <c r="H18" s="191">
        <f>SUMIFS('Sch 7 - Adjustments'!$E$9:$E$29,'Sch 7 - Adjustments'!$I$9:$I$29,'Sch 2 - MTS Expense'!$A18,'Sch 7 - Adjustments'!$H$9:$H$29,2)</f>
        <v>0</v>
      </c>
      <c r="I18" s="206">
        <f>SUM(E18:H18)</f>
        <v>0</v>
      </c>
    </row>
    <row r="19" spans="1:9" ht="15" customHeight="1" x14ac:dyDescent="0.2">
      <c r="A19" s="80">
        <f>+'Sch 1 - Total Expense'!A19</f>
        <v>10</v>
      </c>
      <c r="B19" s="572" t="s">
        <v>269</v>
      </c>
      <c r="C19" s="573"/>
      <c r="D19" s="452" t="s">
        <v>268</v>
      </c>
      <c r="E19" s="399">
        <v>0</v>
      </c>
      <c r="F19" s="193">
        <f>+'Sch 4 - CRSB'!I19</f>
        <v>0</v>
      </c>
      <c r="G19" s="193">
        <f>SUMIFS('Sch 6 - Reclassifications'!$H$9:$H$41,'Sch 6 - Reclassifications'!$F$9:$F$41,'Sch 2 - MTS Expense'!$A19,'Sch 6 - Reclassifications'!$G$9:$G$41,2)-SUMIFS('Sch 6 - Reclassifications'!$L$9:$L$41,'Sch 6 - Reclassifications'!$J$9:$J$41,'Sch 2 - MTS Expense'!$A19,'Sch 6 - Reclassifications'!$K$9:$K$41,2)</f>
        <v>0</v>
      </c>
      <c r="H19" s="193">
        <f>SUMIFS('Sch 7 - Adjustments'!$E$9:$E$29,'Sch 7 - Adjustments'!$I$9:$I$29,'Sch 2 - MTS Expense'!$A19,'Sch 7 - Adjustments'!$H$9:$H$29,2)</f>
        <v>0</v>
      </c>
      <c r="I19" s="208">
        <f>SUM(E19:H19)</f>
        <v>0</v>
      </c>
    </row>
    <row r="20" spans="1:9" ht="15" customHeight="1" x14ac:dyDescent="0.2">
      <c r="A20" s="80"/>
      <c r="B20" s="540" t="str">
        <f>+'Sch 1 - Total Expense'!B20:C20</f>
        <v>Total Capital Related (Lines 1.00 thru 10.00)</v>
      </c>
      <c r="C20" s="541"/>
      <c r="D20" s="188"/>
      <c r="E20" s="195">
        <f>SUM(E10:E19)</f>
        <v>0</v>
      </c>
      <c r="F20" s="195">
        <f>SUM(F10:F19)</f>
        <v>0</v>
      </c>
      <c r="G20" s="195">
        <f>SUM(G10:G19)</f>
        <v>0</v>
      </c>
      <c r="H20" s="195">
        <f>SUM(H10:H19)</f>
        <v>0</v>
      </c>
      <c r="I20" s="214">
        <f>SUM(I10:I19)</f>
        <v>0</v>
      </c>
    </row>
    <row r="21" spans="1:9" ht="15" customHeight="1" x14ac:dyDescent="0.2">
      <c r="A21" s="80"/>
      <c r="B21" s="570"/>
      <c r="C21" s="571"/>
      <c r="D21" s="188"/>
      <c r="E21" s="191"/>
      <c r="F21" s="191"/>
      <c r="G21" s="191"/>
      <c r="H21" s="191"/>
      <c r="I21" s="206"/>
    </row>
    <row r="22" spans="1:9" ht="17.25" customHeight="1" x14ac:dyDescent="0.2">
      <c r="A22" s="80"/>
      <c r="B22" s="570" t="str">
        <f>+'Sch 1 - Total Expense'!B22:C22</f>
        <v>Salaries</v>
      </c>
      <c r="C22" s="571"/>
      <c r="D22" s="188"/>
      <c r="E22" s="191"/>
      <c r="F22" s="191"/>
      <c r="G22" s="191"/>
      <c r="H22" s="191"/>
      <c r="I22" s="206"/>
    </row>
    <row r="23" spans="1:9" ht="15" customHeight="1" x14ac:dyDescent="0.2">
      <c r="A23" s="80">
        <f>+'Sch 1 - Total Expense'!A23</f>
        <v>11</v>
      </c>
      <c r="B23" s="543" t="s">
        <v>96</v>
      </c>
      <c r="C23" s="544"/>
      <c r="D23" s="396"/>
      <c r="E23" s="397">
        <v>0</v>
      </c>
      <c r="F23" s="189">
        <f>+'Sch 4 - CRSB'!I35</f>
        <v>0</v>
      </c>
      <c r="G23" s="189">
        <f>SUMIFS('Sch 6 - Reclassifications'!$H$9:$H$41,'Sch 6 - Reclassifications'!$F$9:$F$41,'Sch 2 - MTS Expense'!$A23,'Sch 6 - Reclassifications'!$G$9:$G$41,2)-SUMIFS('Sch 6 - Reclassifications'!$L$9:$L$41,'Sch 6 - Reclassifications'!$J$9:$J$41,'Sch 2 - MTS Expense'!$A23,'Sch 6 - Reclassifications'!$K$9:$K$41,2)</f>
        <v>0</v>
      </c>
      <c r="H23" s="189">
        <f>SUMIFS('Sch 7 - Adjustments'!$E$9:$E$29,'Sch 7 - Adjustments'!$I$9:$I$29,'Sch 2 - MTS Expense'!$A23,'Sch 7 - Adjustments'!$H$9:$H$29,2)</f>
        <v>0</v>
      </c>
      <c r="I23" s="207">
        <f t="shared" ref="I23:I30" si="1">SUM(E23:H23)</f>
        <v>0</v>
      </c>
    </row>
    <row r="24" spans="1:9" ht="15" customHeight="1" x14ac:dyDescent="0.2">
      <c r="A24" s="80">
        <f>+'Sch 1 - Total Expense'!A24</f>
        <v>12</v>
      </c>
      <c r="B24" s="543" t="s">
        <v>97</v>
      </c>
      <c r="C24" s="544"/>
      <c r="D24" s="396"/>
      <c r="E24" s="398">
        <v>0</v>
      </c>
      <c r="F24" s="191">
        <f>+'Sch 4 - CRSB'!I36</f>
        <v>0</v>
      </c>
      <c r="G24" s="191">
        <f>SUMIFS('Sch 6 - Reclassifications'!$H$9:$H$41,'Sch 6 - Reclassifications'!$F$9:$F$41,'Sch 2 - MTS Expense'!$A24,'Sch 6 - Reclassifications'!$G$9:$G$41,2)-SUMIFS('Sch 6 - Reclassifications'!$L$9:$L$41,'Sch 6 - Reclassifications'!$J$9:$J$41,'Sch 2 - MTS Expense'!$A24,'Sch 6 - Reclassifications'!$K$9:$K$41,2)</f>
        <v>0</v>
      </c>
      <c r="H24" s="191">
        <f>SUMIFS('Sch 7 - Adjustments'!$E$9:$E$29,'Sch 7 - Adjustments'!$I$9:$I$29,'Sch 2 - MTS Expense'!$A24,'Sch 7 - Adjustments'!$H$9:$H$29,2)</f>
        <v>0</v>
      </c>
      <c r="I24" s="206">
        <f t="shared" si="1"/>
        <v>0</v>
      </c>
    </row>
    <row r="25" spans="1:9" ht="15" customHeight="1" x14ac:dyDescent="0.2">
      <c r="A25" s="80">
        <f>+'Sch 1 - Total Expense'!A25</f>
        <v>13</v>
      </c>
      <c r="B25" s="543" t="s">
        <v>184</v>
      </c>
      <c r="C25" s="544"/>
      <c r="D25" s="396"/>
      <c r="E25" s="398">
        <v>0</v>
      </c>
      <c r="F25" s="191">
        <f>+'Sch 4 - CRSB'!I37</f>
        <v>0</v>
      </c>
      <c r="G25" s="191">
        <f>SUMIFS('Sch 6 - Reclassifications'!$H$9:$H$41,'Sch 6 - Reclassifications'!$F$9:$F$41,'Sch 2 - MTS Expense'!$A25,'Sch 6 - Reclassifications'!$G$9:$G$41,2)-SUMIFS('Sch 6 - Reclassifications'!$L$9:$L$41,'Sch 6 - Reclassifications'!$J$9:$J$41,'Sch 2 - MTS Expense'!$A25,'Sch 6 - Reclassifications'!$K$9:$K$41,2)</f>
        <v>0</v>
      </c>
      <c r="H25" s="191">
        <f>SUMIFS('Sch 7 - Adjustments'!$E$9:$E$29,'Sch 7 - Adjustments'!$I$9:$I$29,'Sch 2 - MTS Expense'!$A25,'Sch 7 - Adjustments'!$H$9:$H$29,2)</f>
        <v>0</v>
      </c>
      <c r="I25" s="206">
        <f>SUM(E25:H25)</f>
        <v>0</v>
      </c>
    </row>
    <row r="26" spans="1:9" ht="15" customHeight="1" x14ac:dyDescent="0.2">
      <c r="A26" s="80">
        <f>+'Sch 1 - Total Expense'!A26</f>
        <v>14</v>
      </c>
      <c r="B26" s="543" t="s">
        <v>185</v>
      </c>
      <c r="C26" s="544"/>
      <c r="D26" s="396"/>
      <c r="E26" s="398">
        <v>0</v>
      </c>
      <c r="F26" s="191">
        <f>+'Sch 4 - CRSB'!I38</f>
        <v>0</v>
      </c>
      <c r="G26" s="191">
        <f>SUMIFS('Sch 6 - Reclassifications'!$H$9:$H$41,'Sch 6 - Reclassifications'!$F$9:$F$41,'Sch 2 - MTS Expense'!$A26,'Sch 6 - Reclassifications'!$G$9:$G$41,2)-SUMIFS('Sch 6 - Reclassifications'!$L$9:$L$41,'Sch 6 - Reclassifications'!$J$9:$J$41,'Sch 2 - MTS Expense'!$A26,'Sch 6 - Reclassifications'!$K$9:$K$41,2)</f>
        <v>0</v>
      </c>
      <c r="H26" s="191">
        <f>SUMIFS('Sch 7 - Adjustments'!$E$9:$E$29,'Sch 7 - Adjustments'!$I$9:$I$29,'Sch 2 - MTS Expense'!$A26,'Sch 7 - Adjustments'!$H$9:$H$29,2)</f>
        <v>0</v>
      </c>
      <c r="I26" s="206">
        <f t="shared" si="1"/>
        <v>0</v>
      </c>
    </row>
    <row r="27" spans="1:9" ht="15" customHeight="1" x14ac:dyDescent="0.2">
      <c r="A27" s="80">
        <f>+'Sch 1 - Total Expense'!A27</f>
        <v>15</v>
      </c>
      <c r="B27" s="572" t="s">
        <v>269</v>
      </c>
      <c r="C27" s="573"/>
      <c r="D27" s="396"/>
      <c r="E27" s="398">
        <v>0</v>
      </c>
      <c r="F27" s="191">
        <f>+'Sch 4 - CRSB'!I39</f>
        <v>0</v>
      </c>
      <c r="G27" s="191">
        <f>SUMIFS('Sch 6 - Reclassifications'!$H$9:$H$41,'Sch 6 - Reclassifications'!$F$9:$F$41,'Sch 2 - MTS Expense'!$A27,'Sch 6 - Reclassifications'!$G$9:$G$41,2)-SUMIFS('Sch 6 - Reclassifications'!$L$9:$L$41,'Sch 6 - Reclassifications'!$J$9:$J$41,'Sch 2 - MTS Expense'!$A27,'Sch 6 - Reclassifications'!$K$9:$K$41,2)</f>
        <v>0</v>
      </c>
      <c r="H27" s="191">
        <f>SUMIFS('Sch 7 - Adjustments'!$E$9:$E$29,'Sch 7 - Adjustments'!$I$9:$I$29,'Sch 2 - MTS Expense'!$A27,'Sch 7 - Adjustments'!$H$9:$H$29,2)</f>
        <v>0</v>
      </c>
      <c r="I27" s="206">
        <f t="shared" si="1"/>
        <v>0</v>
      </c>
    </row>
    <row r="28" spans="1:9" ht="15" customHeight="1" x14ac:dyDescent="0.2">
      <c r="A28" s="80">
        <f>+'Sch 1 - Total Expense'!A28</f>
        <v>16</v>
      </c>
      <c r="B28" s="572" t="s">
        <v>269</v>
      </c>
      <c r="C28" s="573"/>
      <c r="D28" s="396"/>
      <c r="E28" s="398">
        <v>0</v>
      </c>
      <c r="F28" s="191">
        <f>+'Sch 4 - CRSB'!I40</f>
        <v>0</v>
      </c>
      <c r="G28" s="191">
        <f>SUMIFS('Sch 6 - Reclassifications'!$H$9:$H$41,'Sch 6 - Reclassifications'!$F$9:$F$41,'Sch 2 - MTS Expense'!$A28,'Sch 6 - Reclassifications'!$G$9:$G$41,2)-SUMIFS('Sch 6 - Reclassifications'!$L$9:$L$41,'Sch 6 - Reclassifications'!$J$9:$J$41,'Sch 2 - MTS Expense'!$A28,'Sch 6 - Reclassifications'!$K$9:$K$41,2)</f>
        <v>0</v>
      </c>
      <c r="H28" s="191">
        <f>SUMIFS('Sch 7 - Adjustments'!$E$9:$E$29,'Sch 7 - Adjustments'!$I$9:$I$29,'Sch 2 - MTS Expense'!$A28,'Sch 7 - Adjustments'!$H$9:$H$29,2)</f>
        <v>0</v>
      </c>
      <c r="I28" s="206">
        <f t="shared" si="1"/>
        <v>0</v>
      </c>
    </row>
    <row r="29" spans="1:9" ht="15" customHeight="1" x14ac:dyDescent="0.2">
      <c r="A29" s="80">
        <f>+'Sch 1 - Total Expense'!A29</f>
        <v>17</v>
      </c>
      <c r="B29" s="572" t="s">
        <v>269</v>
      </c>
      <c r="C29" s="573"/>
      <c r="D29" s="396"/>
      <c r="E29" s="398">
        <v>0</v>
      </c>
      <c r="F29" s="191">
        <f>+'Sch 4 - CRSB'!I41</f>
        <v>0</v>
      </c>
      <c r="G29" s="191">
        <f>SUMIFS('Sch 6 - Reclassifications'!$H$9:$H$41,'Sch 6 - Reclassifications'!$F$9:$F$41,'Sch 2 - MTS Expense'!$A29,'Sch 6 - Reclassifications'!$G$9:$G$41,2)-SUMIFS('Sch 6 - Reclassifications'!$L$9:$L$41,'Sch 6 - Reclassifications'!$J$9:$J$41,'Sch 2 - MTS Expense'!$A29,'Sch 6 - Reclassifications'!$K$9:$K$41,2)</f>
        <v>0</v>
      </c>
      <c r="H29" s="191">
        <f>SUMIFS('Sch 7 - Adjustments'!$E$9:$E$29,'Sch 7 - Adjustments'!$I$9:$I$29,'Sch 2 - MTS Expense'!$A29,'Sch 7 - Adjustments'!$H$9:$H$29,2)</f>
        <v>0</v>
      </c>
      <c r="I29" s="206">
        <f t="shared" si="1"/>
        <v>0</v>
      </c>
    </row>
    <row r="30" spans="1:9" ht="15" customHeight="1" x14ac:dyDescent="0.2">
      <c r="A30" s="80">
        <f>+'Sch 1 - Total Expense'!A30</f>
        <v>18</v>
      </c>
      <c r="B30" s="572" t="s">
        <v>269</v>
      </c>
      <c r="C30" s="573"/>
      <c r="D30" s="396"/>
      <c r="E30" s="399">
        <v>0</v>
      </c>
      <c r="F30" s="193">
        <f>+'Sch 4 - CRSB'!I42</f>
        <v>0</v>
      </c>
      <c r="G30" s="193">
        <f>SUMIFS('Sch 6 - Reclassifications'!$H$9:$H$41,'Sch 6 - Reclassifications'!$F$9:$F$41,'Sch 2 - MTS Expense'!$A30,'Sch 6 - Reclassifications'!$G$9:$G$41,2)-SUMIFS('Sch 6 - Reclassifications'!$L$9:$L$41,'Sch 6 - Reclassifications'!$J$9:$J$41,'Sch 2 - MTS Expense'!$A30,'Sch 6 - Reclassifications'!$K$9:$K$41,2)</f>
        <v>0</v>
      </c>
      <c r="H30" s="193">
        <f>SUMIFS('Sch 7 - Adjustments'!$E$9:$E$29,'Sch 7 - Adjustments'!$I$9:$I$29,'Sch 2 - MTS Expense'!$A30,'Sch 7 - Adjustments'!$H$9:$H$29,2)</f>
        <v>0</v>
      </c>
      <c r="I30" s="208">
        <f t="shared" si="1"/>
        <v>0</v>
      </c>
    </row>
    <row r="31" spans="1:9" ht="15" customHeight="1" x14ac:dyDescent="0.2">
      <c r="A31" s="80"/>
      <c r="B31" s="546" t="str">
        <f>+'Sch 1 - Total Expense'!B31:C31</f>
        <v>Subtotal Salaries (Lines 11.00 thru 18.00)</v>
      </c>
      <c r="C31" s="547"/>
      <c r="D31" s="188"/>
      <c r="E31" s="197">
        <f>SUM(E23:E30)</f>
        <v>0</v>
      </c>
      <c r="F31" s="197">
        <f>SUM(F23:F30)</f>
        <v>0</v>
      </c>
      <c r="G31" s="197">
        <f>SUM(G23:G30)</f>
        <v>0</v>
      </c>
      <c r="H31" s="197">
        <f>SUM(H23:H30)</f>
        <v>0</v>
      </c>
      <c r="I31" s="215">
        <f>SUM(I23:I30)</f>
        <v>0</v>
      </c>
    </row>
    <row r="32" spans="1:9" ht="15" customHeight="1" x14ac:dyDescent="0.2">
      <c r="A32" s="80"/>
      <c r="B32" s="102"/>
      <c r="C32" s="103"/>
      <c r="D32" s="188"/>
      <c r="E32" s="197"/>
      <c r="F32" s="197"/>
      <c r="G32" s="197"/>
      <c r="H32" s="197"/>
      <c r="I32" s="215"/>
    </row>
    <row r="33" spans="1:9" ht="17.25" customHeight="1" x14ac:dyDescent="0.2">
      <c r="A33" s="80"/>
      <c r="B33" s="570" t="str">
        <f>+'Sch 1 - Total Expense'!B33:C33</f>
        <v>Fringe Benefits</v>
      </c>
      <c r="C33" s="571"/>
      <c r="D33" s="188"/>
      <c r="E33" s="199"/>
      <c r="F33" s="199"/>
      <c r="G33" s="199"/>
      <c r="H33" s="199"/>
      <c r="I33" s="216"/>
    </row>
    <row r="34" spans="1:9" ht="15" customHeight="1" x14ac:dyDescent="0.2">
      <c r="A34" s="80">
        <f>+'Sch 1 - Total Expense'!A34</f>
        <v>19</v>
      </c>
      <c r="B34" s="543" t="s">
        <v>96</v>
      </c>
      <c r="C34" s="544"/>
      <c r="D34" s="396"/>
      <c r="E34" s="397">
        <v>0</v>
      </c>
      <c r="F34" s="189">
        <f>+'Sch 4 - CRSB'!I46</f>
        <v>0</v>
      </c>
      <c r="G34" s="189">
        <f>SUMIFS('Sch 6 - Reclassifications'!$H$9:$H$41,'Sch 6 - Reclassifications'!$F$9:$F$41,'Sch 2 - MTS Expense'!$A34,'Sch 6 - Reclassifications'!$G$9:$G$41,2)-SUMIFS('Sch 6 - Reclassifications'!$L$9:$L$41,'Sch 6 - Reclassifications'!$J$9:$J$41,'Sch 2 - MTS Expense'!$A34,'Sch 6 - Reclassifications'!$K$9:$K$41,2)</f>
        <v>0</v>
      </c>
      <c r="H34" s="189">
        <f>SUMIFS('Sch 7 - Adjustments'!$E$9:$E$29,'Sch 7 - Adjustments'!$I$9:$I$29,'Sch 2 - MTS Expense'!$A34,'Sch 7 - Adjustments'!$H$9:$H$29,2)</f>
        <v>0</v>
      </c>
      <c r="I34" s="207">
        <f t="shared" ref="I34:I41" si="2">SUM(E34:H34)</f>
        <v>0</v>
      </c>
    </row>
    <row r="35" spans="1:9" ht="15" customHeight="1" x14ac:dyDescent="0.2">
      <c r="A35" s="80">
        <f>+'Sch 1 - Total Expense'!A35</f>
        <v>20</v>
      </c>
      <c r="B35" s="543" t="s">
        <v>97</v>
      </c>
      <c r="C35" s="544"/>
      <c r="D35" s="396"/>
      <c r="E35" s="398">
        <v>0</v>
      </c>
      <c r="F35" s="191">
        <f>+'Sch 4 - CRSB'!I47</f>
        <v>0</v>
      </c>
      <c r="G35" s="191">
        <f>SUMIFS('Sch 6 - Reclassifications'!$H$9:$H$41,'Sch 6 - Reclassifications'!$F$9:$F$41,'Sch 2 - MTS Expense'!$A35,'Sch 6 - Reclassifications'!$G$9:$G$41,2)-SUMIFS('Sch 6 - Reclassifications'!$L$9:$L$41,'Sch 6 - Reclassifications'!$J$9:$J$41,'Sch 2 - MTS Expense'!$A35,'Sch 6 - Reclassifications'!$K$9:$K$41,2)</f>
        <v>0</v>
      </c>
      <c r="H35" s="191">
        <f>SUMIFS('Sch 7 - Adjustments'!$E$9:$E$29,'Sch 7 - Adjustments'!$I$9:$I$29,'Sch 2 - MTS Expense'!$A35,'Sch 7 - Adjustments'!$H$9:$H$29,2)</f>
        <v>0</v>
      </c>
      <c r="I35" s="206">
        <f t="shared" si="2"/>
        <v>0</v>
      </c>
    </row>
    <row r="36" spans="1:9" ht="15" customHeight="1" x14ac:dyDescent="0.2">
      <c r="A36" s="80">
        <f>+'Sch 1 - Total Expense'!A36</f>
        <v>21</v>
      </c>
      <c r="B36" s="543" t="s">
        <v>184</v>
      </c>
      <c r="C36" s="544"/>
      <c r="D36" s="396"/>
      <c r="E36" s="398">
        <v>0</v>
      </c>
      <c r="F36" s="191">
        <f>+'Sch 4 - CRSB'!I48</f>
        <v>0</v>
      </c>
      <c r="G36" s="191">
        <f>SUMIFS('Sch 6 - Reclassifications'!$H$9:$H$41,'Sch 6 - Reclassifications'!$F$9:$F$41,'Sch 2 - MTS Expense'!$A36,'Sch 6 - Reclassifications'!$G$9:$G$41,2)-SUMIFS('Sch 6 - Reclassifications'!$L$9:$L$41,'Sch 6 - Reclassifications'!$J$9:$J$41,'Sch 2 - MTS Expense'!$A36,'Sch 6 - Reclassifications'!$K$9:$K$41,2)</f>
        <v>0</v>
      </c>
      <c r="H36" s="191">
        <f>SUMIFS('Sch 7 - Adjustments'!$E$9:$E$29,'Sch 7 - Adjustments'!$I$9:$I$29,'Sch 2 - MTS Expense'!$A36,'Sch 7 - Adjustments'!$H$9:$H$29,2)</f>
        <v>0</v>
      </c>
      <c r="I36" s="206">
        <f t="shared" si="2"/>
        <v>0</v>
      </c>
    </row>
    <row r="37" spans="1:9" ht="15" customHeight="1" x14ac:dyDescent="0.2">
      <c r="A37" s="80">
        <f>+'Sch 1 - Total Expense'!A37</f>
        <v>22</v>
      </c>
      <c r="B37" s="543" t="s">
        <v>185</v>
      </c>
      <c r="C37" s="544"/>
      <c r="D37" s="396"/>
      <c r="E37" s="398">
        <v>0</v>
      </c>
      <c r="F37" s="191">
        <f>+'Sch 4 - CRSB'!I49</f>
        <v>0</v>
      </c>
      <c r="G37" s="191">
        <f>SUMIFS('Sch 6 - Reclassifications'!$H$9:$H$41,'Sch 6 - Reclassifications'!$F$9:$F$41,'Sch 2 - MTS Expense'!$A37,'Sch 6 - Reclassifications'!$G$9:$G$41,2)-SUMIFS('Sch 6 - Reclassifications'!$L$9:$L$41,'Sch 6 - Reclassifications'!$J$9:$J$41,'Sch 2 - MTS Expense'!$A37,'Sch 6 - Reclassifications'!$K$9:$K$41,2)</f>
        <v>0</v>
      </c>
      <c r="H37" s="191">
        <f>SUMIFS('Sch 7 - Adjustments'!$E$9:$E$29,'Sch 7 - Adjustments'!$I$9:$I$29,'Sch 2 - MTS Expense'!$A37,'Sch 7 - Adjustments'!$H$9:$H$29,2)</f>
        <v>0</v>
      </c>
      <c r="I37" s="206">
        <f t="shared" si="2"/>
        <v>0</v>
      </c>
    </row>
    <row r="38" spans="1:9" ht="15" customHeight="1" x14ac:dyDescent="0.2">
      <c r="A38" s="80">
        <f>+'Sch 1 - Total Expense'!A38</f>
        <v>23</v>
      </c>
      <c r="B38" s="572" t="s">
        <v>269</v>
      </c>
      <c r="C38" s="573"/>
      <c r="D38" s="396"/>
      <c r="E38" s="398">
        <v>0</v>
      </c>
      <c r="F38" s="191">
        <f>+'Sch 4 - CRSB'!I50</f>
        <v>0</v>
      </c>
      <c r="G38" s="191">
        <f>SUMIFS('Sch 6 - Reclassifications'!$H$9:$H$41,'Sch 6 - Reclassifications'!$F$9:$F$41,'Sch 2 - MTS Expense'!$A38,'Sch 6 - Reclassifications'!$G$9:$G$41,2)-SUMIFS('Sch 6 - Reclassifications'!$L$9:$L$41,'Sch 6 - Reclassifications'!$J$9:$J$41,'Sch 2 - MTS Expense'!$A38,'Sch 6 - Reclassifications'!$K$9:$K$41,2)</f>
        <v>0</v>
      </c>
      <c r="H38" s="191">
        <f>SUMIFS('Sch 7 - Adjustments'!$E$9:$E$29,'Sch 7 - Adjustments'!$I$9:$I$29,'Sch 2 - MTS Expense'!$A38,'Sch 7 - Adjustments'!$H$9:$H$29,2)</f>
        <v>0</v>
      </c>
      <c r="I38" s="206">
        <f t="shared" si="2"/>
        <v>0</v>
      </c>
    </row>
    <row r="39" spans="1:9" ht="15" customHeight="1" x14ac:dyDescent="0.2">
      <c r="A39" s="80">
        <f>+'Sch 1 - Total Expense'!A39</f>
        <v>24</v>
      </c>
      <c r="B39" s="572" t="s">
        <v>269</v>
      </c>
      <c r="C39" s="573"/>
      <c r="D39" s="396"/>
      <c r="E39" s="398">
        <v>0</v>
      </c>
      <c r="F39" s="191">
        <f>+'Sch 4 - CRSB'!I51</f>
        <v>0</v>
      </c>
      <c r="G39" s="191">
        <f>SUMIFS('Sch 6 - Reclassifications'!$H$9:$H$41,'Sch 6 - Reclassifications'!$F$9:$F$41,'Sch 2 - MTS Expense'!$A39,'Sch 6 - Reclassifications'!$G$9:$G$41,2)-SUMIFS('Sch 6 - Reclassifications'!$L$9:$L$41,'Sch 6 - Reclassifications'!$J$9:$J$41,'Sch 2 - MTS Expense'!$A39,'Sch 6 - Reclassifications'!$K$9:$K$41,2)</f>
        <v>0</v>
      </c>
      <c r="H39" s="191">
        <f>SUMIFS('Sch 7 - Adjustments'!$E$9:$E$29,'Sch 7 - Adjustments'!$I$9:$I$29,'Sch 2 - MTS Expense'!$A39,'Sch 7 - Adjustments'!$H$9:$H$29,2)</f>
        <v>0</v>
      </c>
      <c r="I39" s="206">
        <f t="shared" si="2"/>
        <v>0</v>
      </c>
    </row>
    <row r="40" spans="1:9" ht="15" customHeight="1" x14ac:dyDescent="0.2">
      <c r="A40" s="80">
        <f>+'Sch 1 - Total Expense'!A40</f>
        <v>25</v>
      </c>
      <c r="B40" s="572" t="s">
        <v>269</v>
      </c>
      <c r="C40" s="573"/>
      <c r="D40" s="396"/>
      <c r="E40" s="398">
        <v>0</v>
      </c>
      <c r="F40" s="191">
        <f>+'Sch 4 - CRSB'!I52</f>
        <v>0</v>
      </c>
      <c r="G40" s="191">
        <f>SUMIFS('Sch 6 - Reclassifications'!$H$9:$H$41,'Sch 6 - Reclassifications'!$F$9:$F$41,'Sch 2 - MTS Expense'!$A40,'Sch 6 - Reclassifications'!$G$9:$G$41,2)-SUMIFS('Sch 6 - Reclassifications'!$L$9:$L$41,'Sch 6 - Reclassifications'!$J$9:$J$41,'Sch 2 - MTS Expense'!$A40,'Sch 6 - Reclassifications'!$K$9:$K$41,2)</f>
        <v>0</v>
      </c>
      <c r="H40" s="191">
        <f>SUMIFS('Sch 7 - Adjustments'!$E$9:$E$29,'Sch 7 - Adjustments'!$I$9:$I$29,'Sch 2 - MTS Expense'!$A40,'Sch 7 - Adjustments'!$H$9:$H$29,2)</f>
        <v>0</v>
      </c>
      <c r="I40" s="206">
        <f t="shared" si="2"/>
        <v>0</v>
      </c>
    </row>
    <row r="41" spans="1:9" ht="15" customHeight="1" x14ac:dyDescent="0.2">
      <c r="A41" s="80">
        <f>+'Sch 1 - Total Expense'!A41</f>
        <v>26</v>
      </c>
      <c r="B41" s="572" t="s">
        <v>269</v>
      </c>
      <c r="C41" s="573"/>
      <c r="D41" s="396"/>
      <c r="E41" s="399">
        <v>0</v>
      </c>
      <c r="F41" s="193">
        <f>+'Sch 4 - CRSB'!I53</f>
        <v>0</v>
      </c>
      <c r="G41" s="193">
        <f>SUMIFS('Sch 6 - Reclassifications'!$H$9:$H$41,'Sch 6 - Reclassifications'!$F$9:$F$41,'Sch 2 - MTS Expense'!$A41,'Sch 6 - Reclassifications'!$G$9:$G$41,2)-SUMIFS('Sch 6 - Reclassifications'!$L$9:$L$41,'Sch 6 - Reclassifications'!$J$9:$J$41,'Sch 2 - MTS Expense'!$A41,'Sch 6 - Reclassifications'!$K$9:$K$41,2)</f>
        <v>0</v>
      </c>
      <c r="H41" s="193">
        <f>SUMIFS('Sch 7 - Adjustments'!$E$9:$E$29,'Sch 7 - Adjustments'!$I$9:$I$29,'Sch 2 - MTS Expense'!$A41,'Sch 7 - Adjustments'!$H$9:$H$29,2)</f>
        <v>0</v>
      </c>
      <c r="I41" s="208">
        <f t="shared" si="2"/>
        <v>0</v>
      </c>
    </row>
    <row r="42" spans="1:9" ht="15" customHeight="1" x14ac:dyDescent="0.2">
      <c r="A42" s="80"/>
      <c r="B42" s="546" t="str">
        <f>+'Sch 1 - Total Expense'!B42:C42</f>
        <v>Subtotal Fringe Benefits (Lines 19.00 thru 26.00)</v>
      </c>
      <c r="C42" s="547"/>
      <c r="D42" s="188"/>
      <c r="E42" s="197">
        <f>SUM(E34:E41)</f>
        <v>0</v>
      </c>
      <c r="F42" s="197">
        <f>SUM(F34:F41)</f>
        <v>0</v>
      </c>
      <c r="G42" s="197">
        <f>SUM(G34:G41)</f>
        <v>0</v>
      </c>
      <c r="H42" s="197">
        <f>SUM(H34:H41)</f>
        <v>0</v>
      </c>
      <c r="I42" s="215">
        <f>SUM(I34:I41)</f>
        <v>0</v>
      </c>
    </row>
    <row r="43" spans="1:9" s="10" customFormat="1" ht="15" customHeight="1" x14ac:dyDescent="0.2">
      <c r="A43" s="74"/>
      <c r="B43" s="574" t="str">
        <f>+'Sch 1 - Total Expense'!B43:C43</f>
        <v>Total Salaries &amp; Fringe Benefits</v>
      </c>
      <c r="C43" s="575"/>
      <c r="D43" s="202"/>
      <c r="E43" s="195">
        <f>+E31+E42</f>
        <v>0</v>
      </c>
      <c r="F43" s="195">
        <f>+F31+F42</f>
        <v>0</v>
      </c>
      <c r="G43" s="195">
        <f>+G31+G42</f>
        <v>0</v>
      </c>
      <c r="H43" s="195">
        <f>+H31+H42</f>
        <v>0</v>
      </c>
      <c r="I43" s="214">
        <f>+I31+I42</f>
        <v>0</v>
      </c>
    </row>
    <row r="44" spans="1:9" ht="15" customHeight="1" x14ac:dyDescent="0.2">
      <c r="A44" s="80"/>
      <c r="B44" s="576"/>
      <c r="C44" s="577"/>
      <c r="D44" s="202"/>
      <c r="E44" s="199"/>
      <c r="F44" s="199"/>
      <c r="G44" s="199"/>
      <c r="H44" s="199"/>
      <c r="I44" s="216"/>
    </row>
    <row r="45" spans="1:9" ht="15" customHeight="1" x14ac:dyDescent="0.2">
      <c r="A45" s="80"/>
      <c r="B45" s="540" t="str">
        <f>+'Sch 1 - Total Expense'!B45:C45</f>
        <v>Total Capital Related, Salaries, and Fringe Benefits</v>
      </c>
      <c r="C45" s="541"/>
      <c r="D45" s="203"/>
      <c r="E45" s="204">
        <f>+E20+E43</f>
        <v>0</v>
      </c>
      <c r="F45" s="204">
        <f>+F20+F43</f>
        <v>0</v>
      </c>
      <c r="G45" s="204">
        <f>+G20+G43</f>
        <v>0</v>
      </c>
      <c r="H45" s="204">
        <f>+H20+H43</f>
        <v>0</v>
      </c>
      <c r="I45" s="210">
        <f>+I20+I43</f>
        <v>0</v>
      </c>
    </row>
    <row r="46" spans="1:9" ht="15" customHeight="1" x14ac:dyDescent="0.2">
      <c r="A46" s="80"/>
      <c r="B46" s="543"/>
      <c r="C46" s="544"/>
      <c r="D46" s="188"/>
      <c r="E46" s="191"/>
      <c r="F46" s="191"/>
      <c r="G46" s="191"/>
      <c r="H46" s="191"/>
      <c r="I46" s="206"/>
    </row>
    <row r="47" spans="1:9" ht="17.25" customHeight="1" x14ac:dyDescent="0.2">
      <c r="A47" s="80"/>
      <c r="B47" s="570" t="str">
        <f>+'Sch 1 - Total Expense'!B47:C47</f>
        <v>Administrative and General</v>
      </c>
      <c r="C47" s="571"/>
      <c r="D47" s="188"/>
      <c r="E47" s="191"/>
      <c r="F47" s="191"/>
      <c r="G47" s="191"/>
      <c r="H47" s="191"/>
      <c r="I47" s="206"/>
    </row>
    <row r="48" spans="1:9" ht="15" customHeight="1" x14ac:dyDescent="0.2">
      <c r="A48" s="80">
        <f>+'Sch 1 - Total Expense'!A48</f>
        <v>27</v>
      </c>
      <c r="B48" s="543" t="s">
        <v>18</v>
      </c>
      <c r="C48" s="544"/>
      <c r="D48" s="396" t="s">
        <v>268</v>
      </c>
      <c r="E48" s="397">
        <v>0</v>
      </c>
      <c r="F48" s="217"/>
      <c r="G48" s="189">
        <f>SUMIFS('Sch 6 - Reclassifications'!$H$9:$H$41,'Sch 6 - Reclassifications'!$F$9:$F$41,'Sch 2 - MTS Expense'!$A48,'Sch 6 - Reclassifications'!$G$9:$G$41,2)-SUMIFS('Sch 6 - Reclassifications'!$L$9:$L$41,'Sch 6 - Reclassifications'!$J$9:$J$41,'Sch 2 - MTS Expense'!$A48,'Sch 6 - Reclassifications'!$K$9:$K$41,2)</f>
        <v>0</v>
      </c>
      <c r="H48" s="189">
        <f>SUMIFS('Sch 7 - Adjustments'!$E$9:$E$29,'Sch 7 - Adjustments'!$I$9:$I$29,'Sch 2 - MTS Expense'!$A48,'Sch 7 - Adjustments'!$H$9:$H$29,2)</f>
        <v>0</v>
      </c>
      <c r="I48" s="207">
        <f>SUM(E48:H48)</f>
        <v>0</v>
      </c>
    </row>
    <row r="49" spans="1:9" ht="15" customHeight="1" x14ac:dyDescent="0.2">
      <c r="A49" s="80">
        <f>+'Sch 1 - Total Expense'!A49</f>
        <v>28</v>
      </c>
      <c r="B49" s="543" t="s">
        <v>19</v>
      </c>
      <c r="C49" s="544"/>
      <c r="D49" s="396" t="s">
        <v>268</v>
      </c>
      <c r="E49" s="398">
        <v>0</v>
      </c>
      <c r="F49" s="218"/>
      <c r="G49" s="219">
        <f>SUMIFS('Sch 6 - Reclassifications'!$H$9:$H$41,'Sch 6 - Reclassifications'!$F$9:$F$41,'Sch 2 - MTS Expense'!$A49,'Sch 6 - Reclassifications'!$G$9:$G$41,2)-SUMIFS('Sch 6 - Reclassifications'!$L$9:$L$41,'Sch 6 - Reclassifications'!$J$9:$J$41,'Sch 2 - MTS Expense'!$A49,'Sch 6 - Reclassifications'!$K$9:$K$41,2)</f>
        <v>0</v>
      </c>
      <c r="H49" s="219">
        <f>SUMIFS('Sch 7 - Adjustments'!$E$9:$E$29,'Sch 7 - Adjustments'!$I$9:$I$29,'Sch 2 - MTS Expense'!$A49,'Sch 7 - Adjustments'!$H$9:$H$29,2)</f>
        <v>0</v>
      </c>
      <c r="I49" s="206">
        <f>SUM(E49:H49)</f>
        <v>0</v>
      </c>
    </row>
    <row r="50" spans="1:9" ht="15" customHeight="1" x14ac:dyDescent="0.2">
      <c r="A50" s="80">
        <f>+'Sch 1 - Total Expense'!A50</f>
        <v>29</v>
      </c>
      <c r="B50" s="543" t="s">
        <v>20</v>
      </c>
      <c r="C50" s="544"/>
      <c r="D50" s="396" t="s">
        <v>268</v>
      </c>
      <c r="E50" s="398">
        <v>0</v>
      </c>
      <c r="F50" s="218"/>
      <c r="G50" s="219">
        <f>SUMIFS('Sch 6 - Reclassifications'!$H$9:$H$41,'Sch 6 - Reclassifications'!$F$9:$F$41,'Sch 2 - MTS Expense'!$A50,'Sch 6 - Reclassifications'!$G$9:$G$41,2)-SUMIFS('Sch 6 - Reclassifications'!$L$9:$L$41,'Sch 6 - Reclassifications'!$J$9:$J$41,'Sch 2 - MTS Expense'!$A50,'Sch 6 - Reclassifications'!$K$9:$K$41,2)</f>
        <v>0</v>
      </c>
      <c r="H50" s="219">
        <f>SUMIFS('Sch 7 - Adjustments'!$E$9:$E$29,'Sch 7 - Adjustments'!$I$9:$I$29,'Sch 2 - MTS Expense'!$A50,'Sch 7 - Adjustments'!$H$9:$H$29,2)</f>
        <v>0</v>
      </c>
      <c r="I50" s="206">
        <f t="shared" ref="I50:I77" si="3">SUM(E50:H50)</f>
        <v>0</v>
      </c>
    </row>
    <row r="51" spans="1:9" ht="15" customHeight="1" x14ac:dyDescent="0.2">
      <c r="A51" s="80">
        <f>+'Sch 1 - Total Expense'!A51</f>
        <v>30</v>
      </c>
      <c r="B51" s="543" t="s">
        <v>21</v>
      </c>
      <c r="C51" s="544"/>
      <c r="D51" s="396"/>
      <c r="E51" s="398">
        <v>0</v>
      </c>
      <c r="F51" s="218"/>
      <c r="G51" s="219">
        <f>SUMIFS('Sch 6 - Reclassifications'!$H$9:$H$41,'Sch 6 - Reclassifications'!$F$9:$F$41,'Sch 2 - MTS Expense'!$A51,'Sch 6 - Reclassifications'!$G$9:$G$41,2)-SUMIFS('Sch 6 - Reclassifications'!$L$9:$L$41,'Sch 6 - Reclassifications'!$J$9:$J$41,'Sch 2 - MTS Expense'!$A51,'Sch 6 - Reclassifications'!$K$9:$K$41,2)</f>
        <v>0</v>
      </c>
      <c r="H51" s="219">
        <f>SUMIFS('Sch 7 - Adjustments'!$E$9:$E$29,'Sch 7 - Adjustments'!$I$9:$I$29,'Sch 2 - MTS Expense'!$A51,'Sch 7 - Adjustments'!$H$9:$H$29,2)</f>
        <v>0</v>
      </c>
      <c r="I51" s="206">
        <f t="shared" si="3"/>
        <v>0</v>
      </c>
    </row>
    <row r="52" spans="1:9" ht="15" customHeight="1" x14ac:dyDescent="0.2">
      <c r="A52" s="80">
        <f>+'Sch 1 - Total Expense'!A52</f>
        <v>31</v>
      </c>
      <c r="B52" s="543" t="s">
        <v>22</v>
      </c>
      <c r="C52" s="544"/>
      <c r="D52" s="396"/>
      <c r="E52" s="398">
        <v>0</v>
      </c>
      <c r="F52" s="218"/>
      <c r="G52" s="219">
        <f>SUMIFS('Sch 6 - Reclassifications'!$H$9:$H$41,'Sch 6 - Reclassifications'!$F$9:$F$41,'Sch 2 - MTS Expense'!$A52,'Sch 6 - Reclassifications'!$G$9:$G$41,2)-SUMIFS('Sch 6 - Reclassifications'!$L$9:$L$41,'Sch 6 - Reclassifications'!$J$9:$J$41,'Sch 2 - MTS Expense'!$A52,'Sch 6 - Reclassifications'!$K$9:$K$41,2)</f>
        <v>0</v>
      </c>
      <c r="H52" s="219">
        <f>SUMIFS('Sch 7 - Adjustments'!$E$9:$E$29,'Sch 7 - Adjustments'!$I$9:$I$29,'Sch 2 - MTS Expense'!$A52,'Sch 7 - Adjustments'!$H$9:$H$29,2)</f>
        <v>0</v>
      </c>
      <c r="I52" s="206">
        <f t="shared" si="3"/>
        <v>0</v>
      </c>
    </row>
    <row r="53" spans="1:9" ht="15" customHeight="1" x14ac:dyDescent="0.2">
      <c r="A53" s="80">
        <f>+'Sch 1 - Total Expense'!A53</f>
        <v>32</v>
      </c>
      <c r="B53" s="543" t="s">
        <v>23</v>
      </c>
      <c r="C53" s="544"/>
      <c r="D53" s="396"/>
      <c r="E53" s="398">
        <v>0</v>
      </c>
      <c r="F53" s="218"/>
      <c r="G53" s="191">
        <f>SUMIFS('Sch 6 - Reclassifications'!$H$9:$H$41,'Sch 6 - Reclassifications'!$F$9:$F$41,'Sch 2 - MTS Expense'!$A53,'Sch 6 - Reclassifications'!$G$9:$G$41,2)-SUMIFS('Sch 6 - Reclassifications'!$L$9:$L$41,'Sch 6 - Reclassifications'!$J$9:$J$41,'Sch 2 - MTS Expense'!$A53,'Sch 6 - Reclassifications'!$K$9:$K$41,2)</f>
        <v>0</v>
      </c>
      <c r="H53" s="191">
        <f>SUMIFS('Sch 7 - Adjustments'!$E$9:$E$29,'Sch 7 - Adjustments'!$I$9:$I$29,'Sch 2 - MTS Expense'!$A53,'Sch 7 - Adjustments'!$H$9:$H$29,2)</f>
        <v>0</v>
      </c>
      <c r="I53" s="388">
        <f>SUM(E53:H53)</f>
        <v>0</v>
      </c>
    </row>
    <row r="54" spans="1:9" ht="15" customHeight="1" x14ac:dyDescent="0.2">
      <c r="A54" s="80">
        <f>+'Sch 1 - Total Expense'!A54</f>
        <v>33</v>
      </c>
      <c r="B54" s="543" t="s">
        <v>24</v>
      </c>
      <c r="C54" s="544"/>
      <c r="D54" s="396"/>
      <c r="E54" s="398">
        <v>0</v>
      </c>
      <c r="F54" s="218"/>
      <c r="G54" s="219">
        <f>SUMIFS('Sch 6 - Reclassifications'!$H$9:$H$41,'Sch 6 - Reclassifications'!$F$9:$F$41,'Sch 2 - MTS Expense'!$A54,'Sch 6 - Reclassifications'!$G$9:$G$41,2)-SUMIFS('Sch 6 - Reclassifications'!$L$9:$L$41,'Sch 6 - Reclassifications'!$J$9:$J$41,'Sch 2 - MTS Expense'!$A54,'Sch 6 - Reclassifications'!$K$9:$K$41,2)</f>
        <v>0</v>
      </c>
      <c r="H54" s="219">
        <f>SUMIFS('Sch 7 - Adjustments'!$E$9:$E$29,'Sch 7 - Adjustments'!$I$9:$I$29,'Sch 2 - MTS Expense'!$A54,'Sch 7 - Adjustments'!$H$9:$H$29,2)</f>
        <v>0</v>
      </c>
      <c r="I54" s="206">
        <f>SUM(E54:H54)</f>
        <v>0</v>
      </c>
    </row>
    <row r="55" spans="1:9" ht="15" customHeight="1" x14ac:dyDescent="0.2">
      <c r="A55" s="80">
        <f>+'Sch 1 - Total Expense'!A55</f>
        <v>34</v>
      </c>
      <c r="B55" s="543" t="s">
        <v>25</v>
      </c>
      <c r="C55" s="544"/>
      <c r="D55" s="396"/>
      <c r="E55" s="398">
        <v>0</v>
      </c>
      <c r="F55" s="218"/>
      <c r="G55" s="219">
        <f>SUMIFS('Sch 6 - Reclassifications'!$H$9:$H$41,'Sch 6 - Reclassifications'!$F$9:$F$41,'Sch 2 - MTS Expense'!$A55,'Sch 6 - Reclassifications'!$G$9:$G$41,2)-SUMIFS('Sch 6 - Reclassifications'!$L$9:$L$41,'Sch 6 - Reclassifications'!$J$9:$J$41,'Sch 2 - MTS Expense'!$A55,'Sch 6 - Reclassifications'!$K$9:$K$41,2)</f>
        <v>0</v>
      </c>
      <c r="H55" s="219">
        <f>SUMIFS('Sch 7 - Adjustments'!$E$9:$E$29,'Sch 7 - Adjustments'!$I$9:$I$29,'Sch 2 - MTS Expense'!$A55,'Sch 7 - Adjustments'!$H$9:$H$29,2)</f>
        <v>0</v>
      </c>
      <c r="I55" s="206">
        <f t="shared" si="3"/>
        <v>0</v>
      </c>
    </row>
    <row r="56" spans="1:9" ht="15" customHeight="1" x14ac:dyDescent="0.2">
      <c r="A56" s="80">
        <f>+'Sch 1 - Total Expense'!A56</f>
        <v>35</v>
      </c>
      <c r="B56" s="543" t="s">
        <v>26</v>
      </c>
      <c r="C56" s="544"/>
      <c r="D56" s="396"/>
      <c r="E56" s="398">
        <v>0</v>
      </c>
      <c r="F56" s="218"/>
      <c r="G56" s="219">
        <f>SUMIFS('Sch 6 - Reclassifications'!$H$9:$H$41,'Sch 6 - Reclassifications'!$F$9:$F$41,'Sch 2 - MTS Expense'!$A56,'Sch 6 - Reclassifications'!$G$9:$G$41,2)-SUMIFS('Sch 6 - Reclassifications'!$L$9:$L$41,'Sch 6 - Reclassifications'!$J$9:$J$41,'Sch 2 - MTS Expense'!$A56,'Sch 6 - Reclassifications'!$K$9:$K$41,2)</f>
        <v>0</v>
      </c>
      <c r="H56" s="219">
        <f>SUMIFS('Sch 7 - Adjustments'!$E$9:$E$29,'Sch 7 - Adjustments'!$I$9:$I$29,'Sch 2 - MTS Expense'!$A56,'Sch 7 - Adjustments'!$H$9:$H$29,2)</f>
        <v>0</v>
      </c>
      <c r="I56" s="206">
        <f t="shared" si="3"/>
        <v>0</v>
      </c>
    </row>
    <row r="57" spans="1:9" ht="15" customHeight="1" x14ac:dyDescent="0.2">
      <c r="A57" s="80">
        <f>+'Sch 1 - Total Expense'!A57</f>
        <v>36</v>
      </c>
      <c r="B57" s="543" t="s">
        <v>27</v>
      </c>
      <c r="C57" s="544"/>
      <c r="D57" s="396"/>
      <c r="E57" s="398">
        <v>0</v>
      </c>
      <c r="F57" s="218"/>
      <c r="G57" s="219">
        <f>SUMIFS('Sch 6 - Reclassifications'!$H$9:$H$41,'Sch 6 - Reclassifications'!$F$9:$F$41,'Sch 2 - MTS Expense'!$A57,'Sch 6 - Reclassifications'!$G$9:$G$41,2)-SUMIFS('Sch 6 - Reclassifications'!$L$9:$L$41,'Sch 6 - Reclassifications'!$J$9:$J$41,'Sch 2 - MTS Expense'!$A57,'Sch 6 - Reclassifications'!$K$9:$K$41,2)</f>
        <v>0</v>
      </c>
      <c r="H57" s="219">
        <f>SUMIFS('Sch 7 - Adjustments'!$E$9:$E$29,'Sch 7 - Adjustments'!$I$9:$I$29,'Sch 2 - MTS Expense'!$A57,'Sch 7 - Adjustments'!$H$9:$H$29,2)</f>
        <v>0</v>
      </c>
      <c r="I57" s="206">
        <f>SUM(E57:H57)</f>
        <v>0</v>
      </c>
    </row>
    <row r="58" spans="1:9" ht="15" customHeight="1" x14ac:dyDescent="0.2">
      <c r="A58" s="80">
        <f>+'Sch 1 - Total Expense'!A58</f>
        <v>37</v>
      </c>
      <c r="B58" s="543" t="s">
        <v>28</v>
      </c>
      <c r="C58" s="544"/>
      <c r="D58" s="396"/>
      <c r="E58" s="398">
        <v>0</v>
      </c>
      <c r="F58" s="218"/>
      <c r="G58" s="219">
        <f>SUMIFS('Sch 6 - Reclassifications'!$H$9:$H$41,'Sch 6 - Reclassifications'!$F$9:$F$41,'Sch 2 - MTS Expense'!$A58,'Sch 6 - Reclassifications'!$G$9:$G$41,2)-SUMIFS('Sch 6 - Reclassifications'!$L$9:$L$41,'Sch 6 - Reclassifications'!$J$9:$J$41,'Sch 2 - MTS Expense'!$A58,'Sch 6 - Reclassifications'!$K$9:$K$41,2)</f>
        <v>0</v>
      </c>
      <c r="H58" s="219">
        <f>SUMIFS('Sch 7 - Adjustments'!$E$9:$E$29,'Sch 7 - Adjustments'!$I$9:$I$29,'Sch 2 - MTS Expense'!$A58,'Sch 7 - Adjustments'!$H$9:$H$29,2)</f>
        <v>0</v>
      </c>
      <c r="I58" s="206">
        <f t="shared" si="3"/>
        <v>0</v>
      </c>
    </row>
    <row r="59" spans="1:9" ht="15" customHeight="1" x14ac:dyDescent="0.2">
      <c r="A59" s="80">
        <f>+'Sch 1 - Total Expense'!A59</f>
        <v>38</v>
      </c>
      <c r="B59" s="543" t="s">
        <v>29</v>
      </c>
      <c r="C59" s="544"/>
      <c r="D59" s="396" t="s">
        <v>268</v>
      </c>
      <c r="E59" s="398">
        <v>0</v>
      </c>
      <c r="F59" s="218"/>
      <c r="G59" s="219">
        <f>SUMIFS('Sch 6 - Reclassifications'!$H$9:$H$41,'Sch 6 - Reclassifications'!$F$9:$F$41,'Sch 2 - MTS Expense'!$A59,'Sch 6 - Reclassifications'!$G$9:$G$41,2)-SUMIFS('Sch 6 - Reclassifications'!$L$9:$L$41,'Sch 6 - Reclassifications'!$J$9:$J$41,'Sch 2 - MTS Expense'!$A59,'Sch 6 - Reclassifications'!$K$9:$K$41,2)</f>
        <v>0</v>
      </c>
      <c r="H59" s="219">
        <f>SUMIFS('Sch 7 - Adjustments'!$E$9:$E$29,'Sch 7 - Adjustments'!$I$9:$I$29,'Sch 2 - MTS Expense'!$A59,'Sch 7 - Adjustments'!$H$9:$H$29,2)</f>
        <v>0</v>
      </c>
      <c r="I59" s="206">
        <f t="shared" si="3"/>
        <v>0</v>
      </c>
    </row>
    <row r="60" spans="1:9" ht="15" customHeight="1" x14ac:dyDescent="0.2">
      <c r="A60" s="80">
        <f>+'Sch 1 - Total Expense'!A60</f>
        <v>39</v>
      </c>
      <c r="B60" s="543" t="s">
        <v>30</v>
      </c>
      <c r="C60" s="544"/>
      <c r="D60" s="396" t="s">
        <v>268</v>
      </c>
      <c r="E60" s="398">
        <v>0</v>
      </c>
      <c r="F60" s="218"/>
      <c r="G60" s="219">
        <f>SUMIFS('Sch 6 - Reclassifications'!$H$9:$H$41,'Sch 6 - Reclassifications'!$F$9:$F$41,'Sch 2 - MTS Expense'!$A60,'Sch 6 - Reclassifications'!$G$9:$G$41,2)-SUMIFS('Sch 6 - Reclassifications'!$L$9:$L$41,'Sch 6 - Reclassifications'!$J$9:$J$41,'Sch 2 - MTS Expense'!$A60,'Sch 6 - Reclassifications'!$K$9:$K$41,2)</f>
        <v>0</v>
      </c>
      <c r="H60" s="219">
        <f>SUMIFS('Sch 7 - Adjustments'!$E$9:$E$29,'Sch 7 - Adjustments'!$I$9:$I$29,'Sch 2 - MTS Expense'!$A60,'Sch 7 - Adjustments'!$H$9:$H$29,2)</f>
        <v>0</v>
      </c>
      <c r="I60" s="206">
        <f t="shared" si="3"/>
        <v>0</v>
      </c>
    </row>
    <row r="61" spans="1:9" ht="15" customHeight="1" x14ac:dyDescent="0.2">
      <c r="A61" s="80">
        <f>+'Sch 1 - Total Expense'!A61</f>
        <v>40</v>
      </c>
      <c r="B61" s="543" t="s">
        <v>31</v>
      </c>
      <c r="C61" s="544"/>
      <c r="D61" s="396" t="s">
        <v>268</v>
      </c>
      <c r="E61" s="398">
        <v>0</v>
      </c>
      <c r="F61" s="218"/>
      <c r="G61" s="219">
        <f>SUMIFS('Sch 6 - Reclassifications'!$H$9:$H$41,'Sch 6 - Reclassifications'!$F$9:$F$41,'Sch 2 - MTS Expense'!$A61,'Sch 6 - Reclassifications'!$G$9:$G$41,2)-SUMIFS('Sch 6 - Reclassifications'!$L$9:$L$41,'Sch 6 - Reclassifications'!$J$9:$J$41,'Sch 2 - MTS Expense'!$A61,'Sch 6 - Reclassifications'!$K$9:$K$41,2)</f>
        <v>0</v>
      </c>
      <c r="H61" s="219">
        <f>SUMIFS('Sch 7 - Adjustments'!$E$9:$E$29,'Sch 7 - Adjustments'!$I$9:$I$29,'Sch 2 - MTS Expense'!$A61,'Sch 7 - Adjustments'!$H$9:$H$29,2)</f>
        <v>0</v>
      </c>
      <c r="I61" s="206">
        <f t="shared" si="3"/>
        <v>0</v>
      </c>
    </row>
    <row r="62" spans="1:9" ht="15" customHeight="1" x14ac:dyDescent="0.2">
      <c r="A62" s="80">
        <f>+'Sch 1 - Total Expense'!A62</f>
        <v>41</v>
      </c>
      <c r="B62" s="543" t="s">
        <v>32</v>
      </c>
      <c r="C62" s="544"/>
      <c r="D62" s="396" t="s">
        <v>268</v>
      </c>
      <c r="E62" s="398">
        <v>0</v>
      </c>
      <c r="F62" s="218"/>
      <c r="G62" s="219">
        <f>SUMIFS('Sch 6 - Reclassifications'!$H$9:$H$41,'Sch 6 - Reclassifications'!$F$9:$F$41,'Sch 2 - MTS Expense'!$A62,'Sch 6 - Reclassifications'!$G$9:$G$41,2)-SUMIFS('Sch 6 - Reclassifications'!$L$9:$L$41,'Sch 6 - Reclassifications'!$J$9:$J$41,'Sch 2 - MTS Expense'!$A62,'Sch 6 - Reclassifications'!$K$9:$K$41,2)</f>
        <v>0</v>
      </c>
      <c r="H62" s="219">
        <f>SUMIFS('Sch 7 - Adjustments'!$E$9:$E$29,'Sch 7 - Adjustments'!$I$9:$I$29,'Sch 2 - MTS Expense'!$A62,'Sch 7 - Adjustments'!$H$9:$H$29,2)</f>
        <v>0</v>
      </c>
      <c r="I62" s="206">
        <f t="shared" si="3"/>
        <v>0</v>
      </c>
    </row>
    <row r="63" spans="1:9" ht="15" customHeight="1" x14ac:dyDescent="0.2">
      <c r="A63" s="80">
        <f>+'Sch 1 - Total Expense'!A63</f>
        <v>42</v>
      </c>
      <c r="B63" s="543" t="s">
        <v>33</v>
      </c>
      <c r="C63" s="544"/>
      <c r="D63" s="396" t="s">
        <v>268</v>
      </c>
      <c r="E63" s="398">
        <v>0</v>
      </c>
      <c r="F63" s="218"/>
      <c r="G63" s="219">
        <f>SUMIFS('Sch 6 - Reclassifications'!$H$9:$H$41,'Sch 6 - Reclassifications'!$F$9:$F$41,'Sch 2 - MTS Expense'!$A63,'Sch 6 - Reclassifications'!$G$9:$G$41,2)-SUMIFS('Sch 6 - Reclassifications'!$L$9:$L$41,'Sch 6 - Reclassifications'!$J$9:$J$41,'Sch 2 - MTS Expense'!$A63,'Sch 6 - Reclassifications'!$K$9:$K$41,2)</f>
        <v>0</v>
      </c>
      <c r="H63" s="219">
        <f>SUMIFS('Sch 7 - Adjustments'!$E$9:$E$29,'Sch 7 - Adjustments'!$I$9:$I$29,'Sch 2 - MTS Expense'!$A63,'Sch 7 - Adjustments'!$H$9:$H$29,2)</f>
        <v>0</v>
      </c>
      <c r="I63" s="206">
        <f t="shared" si="3"/>
        <v>0</v>
      </c>
    </row>
    <row r="64" spans="1:9" ht="15" customHeight="1" x14ac:dyDescent="0.2">
      <c r="A64" s="80">
        <f>+'Sch 1 - Total Expense'!A64</f>
        <v>43</v>
      </c>
      <c r="B64" s="543" t="s">
        <v>34</v>
      </c>
      <c r="C64" s="544"/>
      <c r="D64" s="396" t="s">
        <v>268</v>
      </c>
      <c r="E64" s="398">
        <v>0</v>
      </c>
      <c r="F64" s="218"/>
      <c r="G64" s="219">
        <f>SUMIFS('Sch 6 - Reclassifications'!$H$9:$H$41,'Sch 6 - Reclassifications'!$F$9:$F$41,'Sch 2 - MTS Expense'!$A64,'Sch 6 - Reclassifications'!$G$9:$G$41,2)-SUMIFS('Sch 6 - Reclassifications'!$L$9:$L$41,'Sch 6 - Reclassifications'!$J$9:$J$41,'Sch 2 - MTS Expense'!$A64,'Sch 6 - Reclassifications'!$K$9:$K$41,2)</f>
        <v>0</v>
      </c>
      <c r="H64" s="219">
        <f>SUMIFS('Sch 7 - Adjustments'!$E$9:$E$29,'Sch 7 - Adjustments'!$I$9:$I$29,'Sch 2 - MTS Expense'!$A64,'Sch 7 - Adjustments'!$H$9:$H$29,2)</f>
        <v>0</v>
      </c>
      <c r="I64" s="206">
        <f t="shared" si="3"/>
        <v>0</v>
      </c>
    </row>
    <row r="65" spans="1:9" ht="15" customHeight="1" x14ac:dyDescent="0.2">
      <c r="A65" s="80">
        <f>+'Sch 1 - Total Expense'!A65</f>
        <v>44</v>
      </c>
      <c r="B65" s="543" t="s">
        <v>35</v>
      </c>
      <c r="C65" s="544"/>
      <c r="D65" s="396" t="s">
        <v>268</v>
      </c>
      <c r="E65" s="398">
        <v>0</v>
      </c>
      <c r="F65" s="218"/>
      <c r="G65" s="219">
        <f>SUMIFS('Sch 6 - Reclassifications'!$H$9:$H$41,'Sch 6 - Reclassifications'!$F$9:$F$41,'Sch 2 - MTS Expense'!$A65,'Sch 6 - Reclassifications'!$G$9:$G$41,2)-SUMIFS('Sch 6 - Reclassifications'!$L$9:$L$41,'Sch 6 - Reclassifications'!$J$9:$J$41,'Sch 2 - MTS Expense'!$A65,'Sch 6 - Reclassifications'!$K$9:$K$41,2)</f>
        <v>0</v>
      </c>
      <c r="H65" s="219">
        <f>SUMIFS('Sch 7 - Adjustments'!$E$9:$E$29,'Sch 7 - Adjustments'!$I$9:$I$29,'Sch 2 - MTS Expense'!$A65,'Sch 7 - Adjustments'!$H$9:$H$29,2)</f>
        <v>0</v>
      </c>
      <c r="I65" s="206">
        <f t="shared" si="3"/>
        <v>0</v>
      </c>
    </row>
    <row r="66" spans="1:9" ht="15" customHeight="1" x14ac:dyDescent="0.2">
      <c r="A66" s="80">
        <f>+'Sch 1 - Total Expense'!A66</f>
        <v>45</v>
      </c>
      <c r="B66" s="543" t="s">
        <v>36</v>
      </c>
      <c r="C66" s="544"/>
      <c r="D66" s="396" t="s">
        <v>268</v>
      </c>
      <c r="E66" s="398">
        <v>0</v>
      </c>
      <c r="F66" s="218"/>
      <c r="G66" s="219">
        <f>SUMIFS('Sch 6 - Reclassifications'!$H$9:$H$41,'Sch 6 - Reclassifications'!$F$9:$F$41,'Sch 2 - MTS Expense'!$A66,'Sch 6 - Reclassifications'!$G$9:$G$41,2)-SUMIFS('Sch 6 - Reclassifications'!$L$9:$L$41,'Sch 6 - Reclassifications'!$J$9:$J$41,'Sch 2 - MTS Expense'!$A66,'Sch 6 - Reclassifications'!$K$9:$K$41,2)</f>
        <v>0</v>
      </c>
      <c r="H66" s="219">
        <f>SUMIFS('Sch 7 - Adjustments'!$E$9:$E$29,'Sch 7 - Adjustments'!$I$9:$I$29,'Sch 2 - MTS Expense'!$A66,'Sch 7 - Adjustments'!$H$9:$H$29,2)</f>
        <v>0</v>
      </c>
      <c r="I66" s="206">
        <f t="shared" si="3"/>
        <v>0</v>
      </c>
    </row>
    <row r="67" spans="1:9" ht="15" customHeight="1" x14ac:dyDescent="0.2">
      <c r="A67" s="80">
        <f>+'Sch 1 - Total Expense'!A67</f>
        <v>46</v>
      </c>
      <c r="B67" s="543" t="s">
        <v>37</v>
      </c>
      <c r="C67" s="544"/>
      <c r="D67" s="396" t="s">
        <v>268</v>
      </c>
      <c r="E67" s="398">
        <v>0</v>
      </c>
      <c r="F67" s="218"/>
      <c r="G67" s="219">
        <f>SUMIFS('Sch 6 - Reclassifications'!$H$9:$H$41,'Sch 6 - Reclassifications'!$F$9:$F$41,'Sch 2 - MTS Expense'!$A67,'Sch 6 - Reclassifications'!$G$9:$G$41,2)-SUMIFS('Sch 6 - Reclassifications'!$L$9:$L$41,'Sch 6 - Reclassifications'!$J$9:$J$41,'Sch 2 - MTS Expense'!$A67,'Sch 6 - Reclassifications'!$K$9:$K$41,2)</f>
        <v>0</v>
      </c>
      <c r="H67" s="219">
        <f>SUMIFS('Sch 7 - Adjustments'!$E$9:$E$29,'Sch 7 - Adjustments'!$I$9:$I$29,'Sch 2 - MTS Expense'!$A67,'Sch 7 - Adjustments'!$H$9:$H$29,2)</f>
        <v>0</v>
      </c>
      <c r="I67" s="206">
        <f t="shared" si="3"/>
        <v>0</v>
      </c>
    </row>
    <row r="68" spans="1:9" ht="15" customHeight="1" x14ac:dyDescent="0.2">
      <c r="A68" s="80">
        <f>+'Sch 1 - Total Expense'!A68</f>
        <v>47</v>
      </c>
      <c r="B68" s="543" t="s">
        <v>38</v>
      </c>
      <c r="C68" s="544"/>
      <c r="D68" s="396" t="s">
        <v>268</v>
      </c>
      <c r="E68" s="398">
        <v>0</v>
      </c>
      <c r="F68" s="218"/>
      <c r="G68" s="219">
        <f>SUMIFS('Sch 6 - Reclassifications'!$H$9:$H$41,'Sch 6 - Reclassifications'!$F$9:$F$41,'Sch 2 - MTS Expense'!$A68,'Sch 6 - Reclassifications'!$G$9:$G$41,2)-SUMIFS('Sch 6 - Reclassifications'!$L$9:$L$41,'Sch 6 - Reclassifications'!$J$9:$J$41,'Sch 2 - MTS Expense'!$A68,'Sch 6 - Reclassifications'!$K$9:$K$41,2)</f>
        <v>0</v>
      </c>
      <c r="H68" s="219">
        <f>SUMIFS('Sch 7 - Adjustments'!$E$9:$E$29,'Sch 7 - Adjustments'!$I$9:$I$29,'Sch 2 - MTS Expense'!$A68,'Sch 7 - Adjustments'!$H$9:$H$29,2)</f>
        <v>0</v>
      </c>
      <c r="I68" s="206">
        <f t="shared" si="3"/>
        <v>0</v>
      </c>
    </row>
    <row r="69" spans="1:9" ht="15" customHeight="1" x14ac:dyDescent="0.2">
      <c r="A69" s="80">
        <f>+'Sch 1 - Total Expense'!A69</f>
        <v>48</v>
      </c>
      <c r="B69" s="543" t="s">
        <v>39</v>
      </c>
      <c r="C69" s="544"/>
      <c r="D69" s="396" t="s">
        <v>268</v>
      </c>
      <c r="E69" s="398">
        <v>0</v>
      </c>
      <c r="F69" s="218"/>
      <c r="G69" s="219">
        <f>SUMIFS('Sch 6 - Reclassifications'!$H$9:$H$41,'Sch 6 - Reclassifications'!$F$9:$F$41,'Sch 2 - MTS Expense'!$A69,'Sch 6 - Reclassifications'!$G$9:$G$41,2)-SUMIFS('Sch 6 - Reclassifications'!$L$9:$L$41,'Sch 6 - Reclassifications'!$J$9:$J$41,'Sch 2 - MTS Expense'!$A69,'Sch 6 - Reclassifications'!$K$9:$K$41,2)</f>
        <v>0</v>
      </c>
      <c r="H69" s="219">
        <f>SUMIFS('Sch 7 - Adjustments'!$E$9:$E$29,'Sch 7 - Adjustments'!$I$9:$I$29,'Sch 2 - MTS Expense'!$A69,'Sch 7 - Adjustments'!$H$9:$H$29,2)</f>
        <v>0</v>
      </c>
      <c r="I69" s="206">
        <f t="shared" si="3"/>
        <v>0</v>
      </c>
    </row>
    <row r="70" spans="1:9" ht="15" customHeight="1" x14ac:dyDescent="0.2">
      <c r="A70" s="80">
        <f>+'Sch 1 - Total Expense'!A70</f>
        <v>49</v>
      </c>
      <c r="B70" s="543" t="s">
        <v>40</v>
      </c>
      <c r="C70" s="544"/>
      <c r="D70" s="396" t="s">
        <v>268</v>
      </c>
      <c r="E70" s="398">
        <v>0</v>
      </c>
      <c r="F70" s="218"/>
      <c r="G70" s="219">
        <f>SUMIFS('Sch 6 - Reclassifications'!$H$9:$H$41,'Sch 6 - Reclassifications'!$F$9:$F$41,'Sch 2 - MTS Expense'!$A70,'Sch 6 - Reclassifications'!$G$9:$G$41,2)-SUMIFS('Sch 6 - Reclassifications'!$L$9:$L$41,'Sch 6 - Reclassifications'!$J$9:$J$41,'Sch 2 - MTS Expense'!$A70,'Sch 6 - Reclassifications'!$K$9:$K$41,2)</f>
        <v>0</v>
      </c>
      <c r="H70" s="219">
        <f>SUMIFS('Sch 7 - Adjustments'!$E$9:$E$29,'Sch 7 - Adjustments'!$I$9:$I$29,'Sch 2 - MTS Expense'!$A70,'Sch 7 - Adjustments'!$H$9:$H$29,2)</f>
        <v>0</v>
      </c>
      <c r="I70" s="206">
        <f t="shared" si="3"/>
        <v>0</v>
      </c>
    </row>
    <row r="71" spans="1:9" ht="15" customHeight="1" x14ac:dyDescent="0.2">
      <c r="A71" s="80">
        <f>+'Sch 1 - Total Expense'!A71</f>
        <v>50</v>
      </c>
      <c r="B71" s="543" t="s">
        <v>41</v>
      </c>
      <c r="C71" s="544"/>
      <c r="D71" s="396" t="s">
        <v>268</v>
      </c>
      <c r="E71" s="398">
        <v>0</v>
      </c>
      <c r="F71" s="218"/>
      <c r="G71" s="219">
        <f>SUMIFS('Sch 6 - Reclassifications'!$H$9:$H$41,'Sch 6 - Reclassifications'!$F$9:$F$41,'Sch 2 - MTS Expense'!$A71,'Sch 6 - Reclassifications'!$G$9:$G$41,2)-SUMIFS('Sch 6 - Reclassifications'!$L$9:$L$41,'Sch 6 - Reclassifications'!$J$9:$J$41,'Sch 2 - MTS Expense'!$A71,'Sch 6 - Reclassifications'!$K$9:$K$41,2)</f>
        <v>0</v>
      </c>
      <c r="H71" s="219">
        <f>SUMIFS('Sch 7 - Adjustments'!$E$9:$E$29,'Sch 7 - Adjustments'!$I$9:$I$29,'Sch 2 - MTS Expense'!$A71,'Sch 7 - Adjustments'!$H$9:$H$29,2)</f>
        <v>0</v>
      </c>
      <c r="I71" s="206">
        <f t="shared" si="3"/>
        <v>0</v>
      </c>
    </row>
    <row r="72" spans="1:9" ht="15" customHeight="1" x14ac:dyDescent="0.2">
      <c r="A72" s="80">
        <f>+'Sch 1 - Total Expense'!A72</f>
        <v>51</v>
      </c>
      <c r="B72" s="543" t="s">
        <v>42</v>
      </c>
      <c r="C72" s="544"/>
      <c r="D72" s="396" t="s">
        <v>268</v>
      </c>
      <c r="E72" s="398">
        <v>0</v>
      </c>
      <c r="F72" s="218"/>
      <c r="G72" s="219">
        <f>SUMIFS('Sch 6 - Reclassifications'!$H$9:$H$41,'Sch 6 - Reclassifications'!$F$9:$F$41,'Sch 2 - MTS Expense'!$A72,'Sch 6 - Reclassifications'!$G$9:$G$41,2)-SUMIFS('Sch 6 - Reclassifications'!$L$9:$L$41,'Sch 6 - Reclassifications'!$J$9:$J$41,'Sch 2 - MTS Expense'!$A72,'Sch 6 - Reclassifications'!$K$9:$K$41,2)</f>
        <v>0</v>
      </c>
      <c r="H72" s="219">
        <f>SUMIFS('Sch 7 - Adjustments'!$E$9:$E$29,'Sch 7 - Adjustments'!$I$9:$I$29,'Sch 2 - MTS Expense'!$A72,'Sch 7 - Adjustments'!$H$9:$H$29,2)</f>
        <v>0</v>
      </c>
      <c r="I72" s="206">
        <f t="shared" si="3"/>
        <v>0</v>
      </c>
    </row>
    <row r="73" spans="1:9" ht="15" customHeight="1" x14ac:dyDescent="0.2">
      <c r="A73" s="80">
        <f>+'Sch 1 - Total Expense'!A73</f>
        <v>52</v>
      </c>
      <c r="B73" s="543" t="s">
        <v>152</v>
      </c>
      <c r="C73" s="544"/>
      <c r="D73" s="396" t="s">
        <v>268</v>
      </c>
      <c r="E73" s="398">
        <v>0</v>
      </c>
      <c r="F73" s="218"/>
      <c r="G73" s="219">
        <f>SUMIFS('Sch 6 - Reclassifications'!$H$9:$H$41,'Sch 6 - Reclassifications'!$F$9:$F$41,'Sch 2 - MTS Expense'!$A73,'Sch 6 - Reclassifications'!$G$9:$G$41,2)-SUMIFS('Sch 6 - Reclassifications'!$L$9:$L$41,'Sch 6 - Reclassifications'!$J$9:$J$41,'Sch 2 - MTS Expense'!$A73,'Sch 6 - Reclassifications'!$K$9:$K$41,2)</f>
        <v>0</v>
      </c>
      <c r="H73" s="219">
        <f>SUMIFS('Sch 7 - Adjustments'!$E$9:$E$29,'Sch 7 - Adjustments'!$I$9:$I$29,'Sch 2 - MTS Expense'!$A73,'Sch 7 - Adjustments'!$H$9:$H$29,2)</f>
        <v>0</v>
      </c>
      <c r="I73" s="206">
        <f t="shared" si="3"/>
        <v>0</v>
      </c>
    </row>
    <row r="74" spans="1:9" ht="15" customHeight="1" x14ac:dyDescent="0.2">
      <c r="A74" s="80">
        <f>+'Sch 1 - Total Expense'!A74</f>
        <v>53</v>
      </c>
      <c r="B74" s="543" t="s">
        <v>208</v>
      </c>
      <c r="C74" s="544"/>
      <c r="D74" s="396" t="s">
        <v>268</v>
      </c>
      <c r="E74" s="398">
        <v>0</v>
      </c>
      <c r="F74" s="218"/>
      <c r="G74" s="219">
        <f>SUMIFS('Sch 6 - Reclassifications'!$H$9:$H$41,'Sch 6 - Reclassifications'!$F$9:$F$41,'Sch 2 - MTS Expense'!$A74,'Sch 6 - Reclassifications'!$G$9:$G$41,2)-SUMIFS('Sch 6 - Reclassifications'!$L$9:$L$41,'Sch 6 - Reclassifications'!$J$9:$J$41,'Sch 2 - MTS Expense'!$A74,'Sch 6 - Reclassifications'!$K$9:$K$41,2)</f>
        <v>0</v>
      </c>
      <c r="H74" s="219">
        <f>SUMIFS('Sch 7 - Adjustments'!$E$9:$E$29,'Sch 7 - Adjustments'!$I$9:$I$29,'Sch 2 - MTS Expense'!$A74,'Sch 7 - Adjustments'!$H$9:$H$29,2)</f>
        <v>0</v>
      </c>
      <c r="I74" s="206">
        <f t="shared" si="3"/>
        <v>0</v>
      </c>
    </row>
    <row r="75" spans="1:9" ht="15" customHeight="1" x14ac:dyDescent="0.2">
      <c r="A75" s="80">
        <f>+'Sch 1 - Total Expense'!A75</f>
        <v>54</v>
      </c>
      <c r="B75" s="543" t="s">
        <v>207</v>
      </c>
      <c r="C75" s="544"/>
      <c r="D75" s="396" t="s">
        <v>268</v>
      </c>
      <c r="E75" s="398">
        <v>0</v>
      </c>
      <c r="F75" s="218"/>
      <c r="G75" s="219">
        <f>SUMIFS('Sch 6 - Reclassifications'!$H$9:$H$41,'Sch 6 - Reclassifications'!$F$9:$F$41,'Sch 2 - MTS Expense'!$A75,'Sch 6 - Reclassifications'!$G$9:$G$41,2)-SUMIFS('Sch 6 - Reclassifications'!$L$9:$L$41,'Sch 6 - Reclassifications'!$J$9:$J$41,'Sch 2 - MTS Expense'!$A75,'Sch 6 - Reclassifications'!$K$9:$K$41,2)</f>
        <v>0</v>
      </c>
      <c r="H75" s="219">
        <f>SUMIFS('Sch 7 - Adjustments'!$E$9:$E$29,'Sch 7 - Adjustments'!$I$9:$I$29,'Sch 2 - MTS Expense'!$A75,'Sch 7 - Adjustments'!$H$9:$H$29,2)</f>
        <v>0</v>
      </c>
      <c r="I75" s="206">
        <f t="shared" si="3"/>
        <v>0</v>
      </c>
    </row>
    <row r="76" spans="1:9" ht="15" customHeight="1" x14ac:dyDescent="0.2">
      <c r="A76" s="80">
        <f>+'Sch 1 - Total Expense'!A76</f>
        <v>55</v>
      </c>
      <c r="B76" s="572" t="s">
        <v>269</v>
      </c>
      <c r="C76" s="573"/>
      <c r="D76" s="396" t="s">
        <v>268</v>
      </c>
      <c r="E76" s="398">
        <v>0</v>
      </c>
      <c r="F76" s="218"/>
      <c r="G76" s="219">
        <f>SUMIFS('Sch 6 - Reclassifications'!$H$9:$H$41,'Sch 6 - Reclassifications'!$F$9:$F$41,'Sch 2 - MTS Expense'!$A76,'Sch 6 - Reclassifications'!$G$9:$G$41,2)-SUMIFS('Sch 6 - Reclassifications'!$L$9:$L$41,'Sch 6 - Reclassifications'!$J$9:$J$41,'Sch 2 - MTS Expense'!$A76,'Sch 6 - Reclassifications'!$K$9:$K$41,2)</f>
        <v>0</v>
      </c>
      <c r="H76" s="219">
        <f>SUMIFS('Sch 7 - Adjustments'!$E$9:$E$29,'Sch 7 - Adjustments'!$I$9:$I$29,'Sch 2 - MTS Expense'!$A76,'Sch 7 - Adjustments'!$H$9:$H$29,2)</f>
        <v>0</v>
      </c>
      <c r="I76" s="206">
        <f>SUM(E76:H76)</f>
        <v>0</v>
      </c>
    </row>
    <row r="77" spans="1:9" ht="15" customHeight="1" x14ac:dyDescent="0.2">
      <c r="A77" s="80">
        <f>+'Sch 1 - Total Expense'!A77</f>
        <v>56</v>
      </c>
      <c r="B77" s="572" t="s">
        <v>269</v>
      </c>
      <c r="C77" s="573"/>
      <c r="D77" s="396" t="s">
        <v>268</v>
      </c>
      <c r="E77" s="398">
        <v>0</v>
      </c>
      <c r="F77" s="218"/>
      <c r="G77" s="219">
        <f>SUMIFS('Sch 6 - Reclassifications'!$H$9:$H$41,'Sch 6 - Reclassifications'!$F$9:$F$41,'Sch 2 - MTS Expense'!$A77,'Sch 6 - Reclassifications'!$G$9:$G$41,2)-SUMIFS('Sch 6 - Reclassifications'!$L$9:$L$41,'Sch 6 - Reclassifications'!$J$9:$J$41,'Sch 2 - MTS Expense'!$A77,'Sch 6 - Reclassifications'!$K$9:$K$41,2)</f>
        <v>0</v>
      </c>
      <c r="H77" s="219">
        <f>SUMIFS('Sch 7 - Adjustments'!$E$9:$E$29,'Sch 7 - Adjustments'!$I$9:$I$29,'Sch 2 - MTS Expense'!$A77,'Sch 7 - Adjustments'!$H$9:$H$29,2)</f>
        <v>0</v>
      </c>
      <c r="I77" s="206">
        <f t="shared" si="3"/>
        <v>0</v>
      </c>
    </row>
    <row r="78" spans="1:9" ht="15" customHeight="1" x14ac:dyDescent="0.2">
      <c r="A78" s="80">
        <f>+'Sch 1 - Total Expense'!A78</f>
        <v>57</v>
      </c>
      <c r="B78" s="572" t="s">
        <v>269</v>
      </c>
      <c r="C78" s="573"/>
      <c r="D78" s="396" t="s">
        <v>268</v>
      </c>
      <c r="E78" s="399">
        <v>0</v>
      </c>
      <c r="F78" s="218"/>
      <c r="G78" s="220">
        <f>SUMIFS('Sch 6 - Reclassifications'!$H$9:$H$41,'Sch 6 - Reclassifications'!$F$9:$F$41,'Sch 2 - MTS Expense'!$A78,'Sch 6 - Reclassifications'!$G$9:$G$41,2)-SUMIFS('Sch 6 - Reclassifications'!$L$9:$L$41,'Sch 6 - Reclassifications'!$J$9:$J$41,'Sch 2 - MTS Expense'!$A78,'Sch 6 - Reclassifications'!$K$9:$K$41,2)</f>
        <v>0</v>
      </c>
      <c r="H78" s="220">
        <f>SUMIFS('Sch 7 - Adjustments'!$E$9:$E$29,'Sch 7 - Adjustments'!$I$9:$I$29,'Sch 2 - MTS Expense'!$A78,'Sch 7 - Adjustments'!$H$9:$H$29,2)</f>
        <v>0</v>
      </c>
      <c r="I78" s="208">
        <f>SUM(E78:H78)</f>
        <v>0</v>
      </c>
    </row>
    <row r="79" spans="1:9" ht="15" customHeight="1" x14ac:dyDescent="0.2">
      <c r="A79" s="80"/>
      <c r="B79" s="540" t="str">
        <f>+'Sch 1 - Total Expense'!B79:C79</f>
        <v>Total Administrative &amp; General</v>
      </c>
      <c r="C79" s="541"/>
      <c r="D79" s="209"/>
      <c r="E79" s="204">
        <f>SUM(E48:E78)</f>
        <v>0</v>
      </c>
      <c r="F79" s="221"/>
      <c r="G79" s="204">
        <f>SUM(G48:G78)</f>
        <v>0</v>
      </c>
      <c r="H79" s="204">
        <f>SUM(H48:H78)</f>
        <v>0</v>
      </c>
      <c r="I79" s="210">
        <f>SUM(I48:I78)</f>
        <v>0</v>
      </c>
    </row>
    <row r="80" spans="1:9" ht="12" customHeight="1" x14ac:dyDescent="0.2">
      <c r="A80" s="80"/>
      <c r="B80" s="576"/>
      <c r="C80" s="577"/>
      <c r="D80" s="209"/>
      <c r="E80" s="191"/>
      <c r="F80" s="191"/>
      <c r="G80" s="191"/>
      <c r="H80" s="191"/>
      <c r="I80" s="222"/>
    </row>
    <row r="81" spans="1:9" ht="21" customHeight="1" thickBot="1" x14ac:dyDescent="0.25">
      <c r="A81" s="83"/>
      <c r="B81" s="581" t="str">
        <f>+'Sch 1 - Total Expense'!B81:C81</f>
        <v xml:space="preserve">        Total Fire District / Agency</v>
      </c>
      <c r="C81" s="582"/>
      <c r="D81" s="211"/>
      <c r="E81" s="212">
        <f>E45+E79</f>
        <v>0</v>
      </c>
      <c r="F81" s="212">
        <f>F45+F79</f>
        <v>0</v>
      </c>
      <c r="G81" s="223">
        <f>G45+G79</f>
        <v>0</v>
      </c>
      <c r="H81" s="223">
        <f>H45+H79</f>
        <v>0</v>
      </c>
      <c r="I81" s="213">
        <f>I45+I79</f>
        <v>0</v>
      </c>
    </row>
    <row r="82" spans="1:9" s="15" customFormat="1" ht="10.5" customHeight="1" x14ac:dyDescent="0.2">
      <c r="A82" s="25"/>
      <c r="B82" s="104"/>
      <c r="C82" s="105"/>
      <c r="D82" s="105"/>
      <c r="E82" s="111"/>
      <c r="F82" s="111"/>
      <c r="G82" s="111"/>
      <c r="H82" s="111"/>
      <c r="I82" s="111"/>
    </row>
    <row r="83" spans="1:9" ht="28.5" customHeight="1" x14ac:dyDescent="0.2">
      <c r="A83" s="27"/>
      <c r="B83" s="578"/>
      <c r="C83" s="578"/>
      <c r="D83" s="578"/>
      <c r="E83" s="578"/>
      <c r="F83" s="578"/>
      <c r="G83" s="578"/>
      <c r="H83" s="578"/>
      <c r="I83" s="21"/>
    </row>
    <row r="84" spans="1:9" ht="28.5" customHeight="1" x14ac:dyDescent="0.2">
      <c r="A84" s="27"/>
      <c r="B84" s="578"/>
      <c r="C84" s="578"/>
      <c r="D84" s="578"/>
      <c r="E84" s="578"/>
      <c r="F84" s="578"/>
      <c r="G84" s="578"/>
      <c r="H84" s="578"/>
    </row>
  </sheetData>
  <sheetProtection algorithmName="SHA-512" hashValue="zy0S+ZZGKxPIFJ/X94r6wIC6PXEWS5uhr08W5xpNc4nyuhT5g7V2Fj08D6HB66okt8MARypyo0N3G7S1rIrlwg==" saltValue="AxZcxdin/LGk9STolZ4iWw==" spinCount="100000" sheet="1" objects="1" scenarios="1"/>
  <protectedRanges>
    <protectedRange sqref="D48:E78" name="Range7"/>
    <protectedRange sqref="D34:E41" name="Range5"/>
    <protectedRange sqref="D23:E30" name="Range3"/>
    <protectedRange sqref="D10:E19" name="Range1"/>
  </protectedRanges>
  <mergeCells count="83">
    <mergeCell ref="B84:H84"/>
    <mergeCell ref="A1:I1"/>
    <mergeCell ref="A4:B4"/>
    <mergeCell ref="C4:E4"/>
    <mergeCell ref="G4:H4"/>
    <mergeCell ref="B76:C76"/>
    <mergeCell ref="B77:C77"/>
    <mergeCell ref="B78:C78"/>
    <mergeCell ref="B79:C79"/>
    <mergeCell ref="B81:C81"/>
    <mergeCell ref="B75:C75"/>
    <mergeCell ref="B67:C67"/>
    <mergeCell ref="B68:C68"/>
    <mergeCell ref="B63:C63"/>
    <mergeCell ref="B69:C69"/>
    <mergeCell ref="B83:H83"/>
    <mergeCell ref="B70:C70"/>
    <mergeCell ref="B71:C71"/>
    <mergeCell ref="B72:C72"/>
    <mergeCell ref="B73:C73"/>
    <mergeCell ref="B80:C80"/>
    <mergeCell ref="B74:C74"/>
    <mergeCell ref="B66:C66"/>
    <mergeCell ref="B58:C58"/>
    <mergeCell ref="B59:C59"/>
    <mergeCell ref="B60:C60"/>
    <mergeCell ref="B61:C61"/>
    <mergeCell ref="B62:C62"/>
    <mergeCell ref="B51:C51"/>
    <mergeCell ref="B52:C52"/>
    <mergeCell ref="B53:C53"/>
    <mergeCell ref="B54:C54"/>
    <mergeCell ref="B55:C55"/>
    <mergeCell ref="B56:C56"/>
    <mergeCell ref="B57:C57"/>
    <mergeCell ref="B64:C64"/>
    <mergeCell ref="B65:C65"/>
    <mergeCell ref="B31:C31"/>
    <mergeCell ref="B38:C38"/>
    <mergeCell ref="B40:C40"/>
    <mergeCell ref="B41:C41"/>
    <mergeCell ref="B42:C42"/>
    <mergeCell ref="B43:C43"/>
    <mergeCell ref="B50:C50"/>
    <mergeCell ref="B39:C39"/>
    <mergeCell ref="B46:C46"/>
    <mergeCell ref="B44:C44"/>
    <mergeCell ref="B45:C45"/>
    <mergeCell ref="B33:C33"/>
    <mergeCell ref="B26:C26"/>
    <mergeCell ref="B15:C15"/>
    <mergeCell ref="B16:C16"/>
    <mergeCell ref="B17:C17"/>
    <mergeCell ref="B18:C18"/>
    <mergeCell ref="B19:C19"/>
    <mergeCell ref="B20:C20"/>
    <mergeCell ref="B21:C21"/>
    <mergeCell ref="B22:C22"/>
    <mergeCell ref="B23:C23"/>
    <mergeCell ref="B25:C25"/>
    <mergeCell ref="B24:C24"/>
    <mergeCell ref="B47:C47"/>
    <mergeCell ref="B48:C48"/>
    <mergeCell ref="B49:C49"/>
    <mergeCell ref="B27:C27"/>
    <mergeCell ref="B28:C28"/>
    <mergeCell ref="B29:C29"/>
    <mergeCell ref="B30:C30"/>
    <mergeCell ref="B34:C34"/>
    <mergeCell ref="B35:C35"/>
    <mergeCell ref="B36:C36"/>
    <mergeCell ref="B37:C37"/>
    <mergeCell ref="B14:C14"/>
    <mergeCell ref="A3:B3"/>
    <mergeCell ref="C3:E3"/>
    <mergeCell ref="B11:C11"/>
    <mergeCell ref="B12:C12"/>
    <mergeCell ref="B13:C13"/>
    <mergeCell ref="H3:I3"/>
    <mergeCell ref="A6:A8"/>
    <mergeCell ref="B6:C8"/>
    <mergeCell ref="B9:C9"/>
    <mergeCell ref="B10:C10"/>
  </mergeCells>
  <printOptions horizontalCentered="1"/>
  <pageMargins left="0.33" right="0.33" top="0.75" bottom="0.5" header="0.25" footer="0.25"/>
  <pageSetup scale="64" fitToHeight="0" orientation="portrait" r:id="rId1"/>
  <headerFooter alignWithMargins="0">
    <oddHeader>&amp;L&amp;9State of Washington – Health Care Authority &amp;R&amp;9Health Care Authority
Ground Emergency Medical Transportation</oddHeader>
    <oddFooter>&amp;R&amp;9Page &amp;P of &amp;N</oddFooter>
  </headerFooter>
  <rowBreaks count="1" manualBreakCount="1">
    <brk id="63"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C1DFF-3C9A-4335-8F2D-650F414580DE}">
  <sheetPr codeName="Sheet5">
    <pageSetUpPr fitToPage="1"/>
  </sheetPr>
  <dimension ref="A1:I84"/>
  <sheetViews>
    <sheetView showGridLines="0" showWhiteSpace="0" zoomScaleNormal="100" zoomScaleSheetLayoutView="100" zoomScalePageLayoutView="80" workbookViewId="0">
      <selection activeCell="E10" sqref="E10"/>
    </sheetView>
  </sheetViews>
  <sheetFormatPr defaultColWidth="4.6640625" defaultRowHeight="10.5" customHeight="1" x14ac:dyDescent="0.2"/>
  <cols>
    <col min="1" max="1" width="6.5546875" style="13" bestFit="1" customWidth="1"/>
    <col min="2" max="2" width="16.88671875" style="13" customWidth="1"/>
    <col min="3" max="3" width="23.109375" style="13" customWidth="1"/>
    <col min="4" max="4" width="7.5546875" style="13" customWidth="1"/>
    <col min="5" max="9" width="15" style="19" customWidth="1"/>
    <col min="10" max="16384" width="4.6640625" style="13"/>
  </cols>
  <sheetData>
    <row r="1" spans="1:9" s="10" customFormat="1" ht="17.25" customHeight="1" x14ac:dyDescent="0.2">
      <c r="A1" s="549" t="s">
        <v>194</v>
      </c>
      <c r="B1" s="549"/>
      <c r="C1" s="549"/>
      <c r="D1" s="549"/>
      <c r="E1" s="549"/>
      <c r="F1" s="549"/>
      <c r="G1" s="549"/>
      <c r="H1" s="549"/>
      <c r="I1" s="549"/>
    </row>
    <row r="2" spans="1:9" s="10" customFormat="1" ht="15" customHeight="1" x14ac:dyDescent="0.2">
      <c r="A2" s="87"/>
      <c r="B2" s="87"/>
      <c r="C2" s="63"/>
      <c r="D2" s="63"/>
      <c r="E2" s="107"/>
      <c r="F2" s="107"/>
      <c r="G2" s="107"/>
      <c r="H2" s="107"/>
      <c r="I2" s="107"/>
    </row>
    <row r="3" spans="1:9" s="10" customFormat="1" ht="15" customHeight="1" x14ac:dyDescent="0.2">
      <c r="A3" s="537" t="s">
        <v>192</v>
      </c>
      <c r="B3" s="537"/>
      <c r="C3" s="569">
        <f>Fire_District_Name</f>
        <v>0</v>
      </c>
      <c r="D3" s="569"/>
      <c r="E3" s="569"/>
      <c r="F3" s="89"/>
      <c r="G3" s="88" t="s">
        <v>127</v>
      </c>
      <c r="H3" s="550">
        <f>FYE</f>
        <v>0</v>
      </c>
      <c r="I3" s="550"/>
    </row>
    <row r="4" spans="1:9" s="10" customFormat="1" ht="15" customHeight="1" x14ac:dyDescent="0.2">
      <c r="A4" s="537" t="s">
        <v>125</v>
      </c>
      <c r="B4" s="537"/>
      <c r="C4" s="579">
        <f>NPI</f>
        <v>0</v>
      </c>
      <c r="D4" s="579"/>
      <c r="E4" s="579"/>
      <c r="F4" s="89"/>
      <c r="G4" s="580"/>
      <c r="H4" s="580"/>
      <c r="I4" s="90"/>
    </row>
    <row r="5" spans="1:9" s="10" customFormat="1" ht="15" customHeight="1" thickBot="1" x14ac:dyDescent="0.25">
      <c r="E5" s="108"/>
      <c r="F5" s="108"/>
      <c r="G5" s="108"/>
      <c r="H5" s="109"/>
      <c r="I5" s="110"/>
    </row>
    <row r="6" spans="1:9" ht="10.5" customHeight="1" x14ac:dyDescent="0.2">
      <c r="A6" s="558" t="s">
        <v>99</v>
      </c>
      <c r="B6" s="561" t="s">
        <v>53</v>
      </c>
      <c r="C6" s="562"/>
      <c r="D6" s="91"/>
      <c r="E6" s="92">
        <v>1</v>
      </c>
      <c r="F6" s="92">
        <v>2</v>
      </c>
      <c r="G6" s="92">
        <v>3</v>
      </c>
      <c r="H6" s="92">
        <v>4</v>
      </c>
      <c r="I6" s="93">
        <v>5</v>
      </c>
    </row>
    <row r="7" spans="1:9" ht="38.25" customHeight="1" x14ac:dyDescent="0.2">
      <c r="A7" s="559"/>
      <c r="B7" s="563"/>
      <c r="C7" s="564"/>
      <c r="D7" s="94" t="s">
        <v>106</v>
      </c>
      <c r="E7" s="94" t="s">
        <v>161</v>
      </c>
      <c r="F7" s="94" t="s">
        <v>149</v>
      </c>
      <c r="G7" s="94" t="s">
        <v>214</v>
      </c>
      <c r="H7" s="94" t="s">
        <v>215</v>
      </c>
      <c r="I7" s="95" t="s">
        <v>163</v>
      </c>
    </row>
    <row r="8" spans="1:9" ht="24" customHeight="1" thickBot="1" x14ac:dyDescent="0.25">
      <c r="A8" s="560"/>
      <c r="B8" s="565"/>
      <c r="C8" s="566"/>
      <c r="D8" s="96"/>
      <c r="E8" s="96"/>
      <c r="F8" s="97" t="s">
        <v>136</v>
      </c>
      <c r="G8" s="97" t="s">
        <v>187</v>
      </c>
      <c r="H8" s="97" t="s">
        <v>134</v>
      </c>
      <c r="I8" s="98" t="s">
        <v>232</v>
      </c>
    </row>
    <row r="9" spans="1:9" ht="16.5" customHeight="1" thickTop="1" x14ac:dyDescent="0.2">
      <c r="A9" s="75"/>
      <c r="B9" s="538" t="str">
        <f>+'Sch 1 - Total Expense'!B9:C9</f>
        <v>Capital Related</v>
      </c>
      <c r="C9" s="538"/>
      <c r="D9" s="76"/>
      <c r="E9" s="77"/>
      <c r="F9" s="77"/>
      <c r="G9" s="77"/>
      <c r="H9" s="77"/>
      <c r="I9" s="78"/>
    </row>
    <row r="10" spans="1:9" ht="15" customHeight="1" x14ac:dyDescent="0.2">
      <c r="A10" s="80">
        <f>+'Sch 1 - Total Expense'!A10</f>
        <v>1</v>
      </c>
      <c r="B10" s="534" t="s">
        <v>9</v>
      </c>
      <c r="C10" s="534"/>
      <c r="D10" s="396"/>
      <c r="E10" s="397">
        <v>0</v>
      </c>
      <c r="F10" s="189">
        <f>+'Sch 4 - CRSB'!J10</f>
        <v>0</v>
      </c>
      <c r="G10" s="189">
        <f>SUMIFS('Sch 6 - Reclassifications'!$H$9:$H$41,'Sch 6 - Reclassifications'!$F$9:$F$41,'Sch 3 - NON-MTS Expense'!$A10,'Sch 6 - Reclassifications'!$G$9:$G$41,3)-SUMIFS('Sch 6 - Reclassifications'!$L$9:$L$41,'Sch 6 - Reclassifications'!$J$9:$J$41,'Sch 3 - NON-MTS Expense'!$A10,'Sch 6 - Reclassifications'!$K$9:$K$41,3)</f>
        <v>0</v>
      </c>
      <c r="H10" s="189">
        <f>SUMIFS('Sch 7 - Adjustments'!$E$9:$E$29,'Sch 7 - Adjustments'!$I$9:$I$29,'Sch 3 - NON-MTS Expense'!$A10,'Sch 7 - Adjustments'!$H$9:$H$29,3)</f>
        <v>0</v>
      </c>
      <c r="I10" s="207">
        <f>SUM(E10:H10)</f>
        <v>0</v>
      </c>
    </row>
    <row r="11" spans="1:9" ht="15" customHeight="1" x14ac:dyDescent="0.2">
      <c r="A11" s="80">
        <f>+'Sch 1 - Total Expense'!A11</f>
        <v>2</v>
      </c>
      <c r="B11" s="534" t="s">
        <v>10</v>
      </c>
      <c r="C11" s="534"/>
      <c r="D11" s="396"/>
      <c r="E11" s="398">
        <v>0</v>
      </c>
      <c r="F11" s="191">
        <f>+'Sch 4 - CRSB'!J11</f>
        <v>0</v>
      </c>
      <c r="G11" s="191">
        <f>SUMIFS('Sch 6 - Reclassifications'!$H$9:$H$41,'Sch 6 - Reclassifications'!$F$9:$F$41,'Sch 3 - NON-MTS Expense'!$A11,'Sch 6 - Reclassifications'!$G$9:$G$41,3)-SUMIFS('Sch 6 - Reclassifications'!$L$9:$L$41,'Sch 6 - Reclassifications'!$J$9:$J$41,'Sch 3 - NON-MTS Expense'!$A11,'Sch 6 - Reclassifications'!$K$9:$K$41,3)</f>
        <v>0</v>
      </c>
      <c r="H11" s="191">
        <f>SUMIFS('Sch 7 - Adjustments'!$E$9:$E$29,'Sch 7 - Adjustments'!$I$9:$I$29,'Sch 3 - NON-MTS Expense'!$A11,'Sch 7 - Adjustments'!$H$9:$H$29,3)</f>
        <v>0</v>
      </c>
      <c r="I11" s="206">
        <f>SUM(E11:H11)</f>
        <v>0</v>
      </c>
    </row>
    <row r="12" spans="1:9" ht="15" customHeight="1" x14ac:dyDescent="0.2">
      <c r="A12" s="80">
        <f>+'Sch 1 - Total Expense'!A12</f>
        <v>3</v>
      </c>
      <c r="B12" s="534" t="s">
        <v>11</v>
      </c>
      <c r="C12" s="534"/>
      <c r="D12" s="396"/>
      <c r="E12" s="398">
        <v>0</v>
      </c>
      <c r="F12" s="191">
        <f>+'Sch 4 - CRSB'!J12</f>
        <v>0</v>
      </c>
      <c r="G12" s="191">
        <f>SUMIFS('Sch 6 - Reclassifications'!$H$9:$H$41,'Sch 6 - Reclassifications'!$F$9:$F$41,'Sch 3 - NON-MTS Expense'!$A12,'Sch 6 - Reclassifications'!$G$9:$G$41,3)-SUMIFS('Sch 6 - Reclassifications'!$L$9:$L$41,'Sch 6 - Reclassifications'!$J$9:$J$41,'Sch 3 - NON-MTS Expense'!$A12,'Sch 6 - Reclassifications'!$K$9:$K$41,3)</f>
        <v>0</v>
      </c>
      <c r="H12" s="191">
        <f>SUMIFS('Sch 7 - Adjustments'!$E$9:$E$29,'Sch 7 - Adjustments'!$I$9:$I$29,'Sch 3 - NON-MTS Expense'!$A12,'Sch 7 - Adjustments'!$H$9:$H$29,3)</f>
        <v>0</v>
      </c>
      <c r="I12" s="206">
        <f t="shared" ref="I12:I18" si="0">SUM(E12:H12)</f>
        <v>0</v>
      </c>
    </row>
    <row r="13" spans="1:9" ht="15" customHeight="1" x14ac:dyDescent="0.2">
      <c r="A13" s="80">
        <f>+'Sch 1 - Total Expense'!A13</f>
        <v>4</v>
      </c>
      <c r="B13" s="534" t="s">
        <v>12</v>
      </c>
      <c r="C13" s="534"/>
      <c r="D13" s="396"/>
      <c r="E13" s="398">
        <v>0</v>
      </c>
      <c r="F13" s="191">
        <f>+'Sch 4 - CRSB'!J13</f>
        <v>0</v>
      </c>
      <c r="G13" s="191">
        <f>SUMIFS('Sch 6 - Reclassifications'!$H$9:$H$41,'Sch 6 - Reclassifications'!$F$9:$F$41,'Sch 3 - NON-MTS Expense'!$A13,'Sch 6 - Reclassifications'!$G$9:$G$41,3)-SUMIFS('Sch 6 - Reclassifications'!$L$9:$L$41,'Sch 6 - Reclassifications'!$J$9:$J$41,'Sch 3 - NON-MTS Expense'!$A13,'Sch 6 - Reclassifications'!$K$9:$K$41,3)</f>
        <v>0</v>
      </c>
      <c r="H13" s="191">
        <f>SUMIFS('Sch 7 - Adjustments'!$E$9:$E$29,'Sch 7 - Adjustments'!$I$9:$I$29,'Sch 3 - NON-MTS Expense'!$A13,'Sch 7 - Adjustments'!$H$9:$H$29,3)</f>
        <v>0</v>
      </c>
      <c r="I13" s="206">
        <f t="shared" si="0"/>
        <v>0</v>
      </c>
    </row>
    <row r="14" spans="1:9" ht="15" customHeight="1" x14ac:dyDescent="0.2">
      <c r="A14" s="80">
        <f>+'Sch 1 - Total Expense'!A14</f>
        <v>5</v>
      </c>
      <c r="B14" s="534" t="s">
        <v>13</v>
      </c>
      <c r="C14" s="534"/>
      <c r="D14" s="396"/>
      <c r="E14" s="398">
        <v>0</v>
      </c>
      <c r="F14" s="191">
        <f>+'Sch 4 - CRSB'!J14</f>
        <v>0</v>
      </c>
      <c r="G14" s="191">
        <f>SUMIFS('Sch 6 - Reclassifications'!$H$9:$H$41,'Sch 6 - Reclassifications'!$F$9:$F$41,'Sch 3 - NON-MTS Expense'!$A14,'Sch 6 - Reclassifications'!$G$9:$G$41,3)-SUMIFS('Sch 6 - Reclassifications'!$L$9:$L$41,'Sch 6 - Reclassifications'!$J$9:$J$41,'Sch 3 - NON-MTS Expense'!$A14,'Sch 6 - Reclassifications'!$K$9:$K$41,3)</f>
        <v>0</v>
      </c>
      <c r="H14" s="191">
        <f>SUMIFS('Sch 7 - Adjustments'!$E$9:$E$29,'Sch 7 - Adjustments'!$I$9:$I$29,'Sch 3 - NON-MTS Expense'!$A14,'Sch 7 - Adjustments'!$H$9:$H$29,3)</f>
        <v>0</v>
      </c>
      <c r="I14" s="206">
        <f>SUM(E14:H14)</f>
        <v>0</v>
      </c>
    </row>
    <row r="15" spans="1:9" ht="15" customHeight="1" x14ac:dyDescent="0.2">
      <c r="A15" s="80">
        <f>+'Sch 1 - Total Expense'!A15</f>
        <v>6</v>
      </c>
      <c r="B15" s="534" t="s">
        <v>14</v>
      </c>
      <c r="C15" s="534"/>
      <c r="D15" s="396"/>
      <c r="E15" s="398">
        <v>0</v>
      </c>
      <c r="F15" s="191">
        <f>+'Sch 4 - CRSB'!J15</f>
        <v>0</v>
      </c>
      <c r="G15" s="191">
        <f>SUMIFS('Sch 6 - Reclassifications'!$H$9:$H$41,'Sch 6 - Reclassifications'!$F$9:$F$41,'Sch 3 - NON-MTS Expense'!$A15,'Sch 6 - Reclassifications'!$G$9:$G$41,3)-SUMIFS('Sch 6 - Reclassifications'!$L$9:$L$41,'Sch 6 - Reclassifications'!$J$9:$J$41,'Sch 3 - NON-MTS Expense'!$A15,'Sch 6 - Reclassifications'!$K$9:$K$41,3)</f>
        <v>0</v>
      </c>
      <c r="H15" s="191">
        <f>SUMIFS('Sch 7 - Adjustments'!$E$9:$E$29,'Sch 7 - Adjustments'!$I$9:$I$29,'Sch 3 - NON-MTS Expense'!$A15,'Sch 7 - Adjustments'!$H$9:$H$29,3)</f>
        <v>0</v>
      </c>
      <c r="I15" s="206">
        <f t="shared" si="0"/>
        <v>0</v>
      </c>
    </row>
    <row r="16" spans="1:9" ht="15" customHeight="1" x14ac:dyDescent="0.2">
      <c r="A16" s="80">
        <f>+'Sch 1 - Total Expense'!A16</f>
        <v>7</v>
      </c>
      <c r="B16" s="534" t="s">
        <v>15</v>
      </c>
      <c r="C16" s="534"/>
      <c r="D16" s="396"/>
      <c r="E16" s="398">
        <v>0</v>
      </c>
      <c r="F16" s="191">
        <f>+'Sch 4 - CRSB'!J16</f>
        <v>0</v>
      </c>
      <c r="G16" s="191">
        <f>SUMIFS('Sch 6 - Reclassifications'!$H$9:$H$41,'Sch 6 - Reclassifications'!$F$9:$F$41,'Sch 3 - NON-MTS Expense'!$A16,'Sch 6 - Reclassifications'!$G$9:$G$41,3)-SUMIFS('Sch 6 - Reclassifications'!$L$9:$L$41,'Sch 6 - Reclassifications'!$J$9:$J$41,'Sch 3 - NON-MTS Expense'!$A16,'Sch 6 - Reclassifications'!$K$9:$K$41,3)</f>
        <v>0</v>
      </c>
      <c r="H16" s="191">
        <f>SUMIFS('Sch 7 - Adjustments'!$E$9:$E$29,'Sch 7 - Adjustments'!$I$9:$I$29,'Sch 3 - NON-MTS Expense'!$A16,'Sch 7 - Adjustments'!$H$9:$H$29,3)</f>
        <v>0</v>
      </c>
      <c r="I16" s="206">
        <f t="shared" si="0"/>
        <v>0</v>
      </c>
    </row>
    <row r="17" spans="1:9" ht="15" customHeight="1" x14ac:dyDescent="0.2">
      <c r="A17" s="80">
        <f>+'Sch 1 - Total Expense'!A17</f>
        <v>8</v>
      </c>
      <c r="B17" s="534" t="s">
        <v>16</v>
      </c>
      <c r="C17" s="534"/>
      <c r="D17" s="396"/>
      <c r="E17" s="398">
        <v>0</v>
      </c>
      <c r="F17" s="191">
        <f>+'Sch 4 - CRSB'!J17</f>
        <v>0</v>
      </c>
      <c r="G17" s="191">
        <f>SUMIFS('Sch 6 - Reclassifications'!$H$9:$H$41,'Sch 6 - Reclassifications'!$F$9:$F$41,'Sch 3 - NON-MTS Expense'!$A17,'Sch 6 - Reclassifications'!$G$9:$G$41,3)-SUMIFS('Sch 6 - Reclassifications'!$L$9:$L$41,'Sch 6 - Reclassifications'!$J$9:$J$41,'Sch 3 - NON-MTS Expense'!$A17,'Sch 6 - Reclassifications'!$K$9:$K$41,3)</f>
        <v>0</v>
      </c>
      <c r="H17" s="191">
        <f>SUMIFS('Sch 7 - Adjustments'!$E$9:$E$29,'Sch 7 - Adjustments'!$I$9:$I$29,'Sch 3 - NON-MTS Expense'!$A17,'Sch 7 - Adjustments'!$H$9:$H$29,3)</f>
        <v>0</v>
      </c>
      <c r="I17" s="206">
        <f t="shared" si="0"/>
        <v>0</v>
      </c>
    </row>
    <row r="18" spans="1:9" ht="15" customHeight="1" x14ac:dyDescent="0.2">
      <c r="A18" s="80">
        <f>+'Sch 1 - Total Expense'!A18</f>
        <v>9</v>
      </c>
      <c r="B18" s="584" t="s">
        <v>269</v>
      </c>
      <c r="C18" s="584"/>
      <c r="D18" s="396"/>
      <c r="E18" s="398">
        <v>0</v>
      </c>
      <c r="F18" s="191">
        <f>+'Sch 4 - CRSB'!J18</f>
        <v>0</v>
      </c>
      <c r="G18" s="191">
        <f>SUMIFS('Sch 6 - Reclassifications'!$H$9:$H$41,'Sch 6 - Reclassifications'!$F$9:$F$41,'Sch 3 - NON-MTS Expense'!$A18,'Sch 6 - Reclassifications'!$G$9:$G$41,3)-SUMIFS('Sch 6 - Reclassifications'!$L$9:$L$41,'Sch 6 - Reclassifications'!$J$9:$J$41,'Sch 3 - NON-MTS Expense'!$A18,'Sch 6 - Reclassifications'!$K$9:$K$41,3)</f>
        <v>0</v>
      </c>
      <c r="H18" s="191">
        <f>SUMIFS('Sch 7 - Adjustments'!$E$9:$E$29,'Sch 7 - Adjustments'!$I$9:$I$29,'Sch 3 - NON-MTS Expense'!$A18,'Sch 7 - Adjustments'!$H$9:$H$29,3)</f>
        <v>0</v>
      </c>
      <c r="I18" s="206">
        <f t="shared" si="0"/>
        <v>0</v>
      </c>
    </row>
    <row r="19" spans="1:9" ht="15" customHeight="1" x14ac:dyDescent="0.2">
      <c r="A19" s="80">
        <f>+'Sch 1 - Total Expense'!A19</f>
        <v>10</v>
      </c>
      <c r="B19" s="584" t="s">
        <v>269</v>
      </c>
      <c r="C19" s="584"/>
      <c r="D19" s="396"/>
      <c r="E19" s="399">
        <v>0</v>
      </c>
      <c r="F19" s="193">
        <f>+'Sch 4 - CRSB'!J19</f>
        <v>0</v>
      </c>
      <c r="G19" s="193">
        <f>SUMIFS('Sch 6 - Reclassifications'!$H$9:$H$41,'Sch 6 - Reclassifications'!$F$9:$F$41,'Sch 3 - NON-MTS Expense'!$A19,'Sch 6 - Reclassifications'!$G$9:$G$41,3)-SUMIFS('Sch 6 - Reclassifications'!$L$9:$L$41,'Sch 6 - Reclassifications'!$J$9:$J$41,'Sch 3 - NON-MTS Expense'!$A19,'Sch 6 - Reclassifications'!$K$9:$K$41,3)</f>
        <v>0</v>
      </c>
      <c r="H19" s="193">
        <f>SUMIFS('Sch 7 - Adjustments'!$E$9:$E$29,'Sch 7 - Adjustments'!$I$9:$I$29,'Sch 3 - NON-MTS Expense'!$A19,'Sch 7 - Adjustments'!$H$9:$H$29,3)</f>
        <v>0</v>
      </c>
      <c r="I19" s="208">
        <f>SUM(E19:H19)</f>
        <v>0</v>
      </c>
    </row>
    <row r="20" spans="1:9" ht="15" customHeight="1" x14ac:dyDescent="0.2">
      <c r="A20" s="80"/>
      <c r="B20" s="540" t="str">
        <f>+'Sch 1 - Total Expense'!B20:C20</f>
        <v>Total Capital Related (Lines 1.00 thru 10.00)</v>
      </c>
      <c r="C20" s="541"/>
      <c r="D20" s="188"/>
      <c r="E20" s="195">
        <f>SUM(E10:E19)</f>
        <v>0</v>
      </c>
      <c r="F20" s="195">
        <f>SUM(F10:F19)</f>
        <v>0</v>
      </c>
      <c r="G20" s="195">
        <f>SUM(G10:G19)</f>
        <v>0</v>
      </c>
      <c r="H20" s="195">
        <f>SUM(H10:H19)</f>
        <v>0</v>
      </c>
      <c r="I20" s="214">
        <f>SUM(I10:I19)</f>
        <v>0</v>
      </c>
    </row>
    <row r="21" spans="1:9" ht="15" customHeight="1" x14ac:dyDescent="0.2">
      <c r="A21" s="80"/>
      <c r="B21" s="583"/>
      <c r="C21" s="583"/>
      <c r="D21" s="188"/>
      <c r="E21" s="191"/>
      <c r="F21" s="191"/>
      <c r="G21" s="191"/>
      <c r="H21" s="191"/>
      <c r="I21" s="206"/>
    </row>
    <row r="22" spans="1:9" ht="16.5" customHeight="1" x14ac:dyDescent="0.2">
      <c r="A22" s="80"/>
      <c r="B22" s="539" t="str">
        <f>+'Sch 1 - Total Expense'!B22:C22</f>
        <v>Salaries</v>
      </c>
      <c r="C22" s="539"/>
      <c r="D22" s="188"/>
      <c r="E22" s="191"/>
      <c r="F22" s="191"/>
      <c r="G22" s="191"/>
      <c r="H22" s="191"/>
      <c r="I22" s="206"/>
    </row>
    <row r="23" spans="1:9" ht="15" customHeight="1" x14ac:dyDescent="0.2">
      <c r="A23" s="80">
        <f>+'Sch 1 - Total Expense'!A23</f>
        <v>11</v>
      </c>
      <c r="B23" s="534" t="s">
        <v>96</v>
      </c>
      <c r="C23" s="534"/>
      <c r="D23" s="396"/>
      <c r="E23" s="397">
        <v>0</v>
      </c>
      <c r="F23" s="189">
        <f>+'Sch 4 - CRSB'!J35</f>
        <v>0</v>
      </c>
      <c r="G23" s="189">
        <f>SUMIFS('Sch 6 - Reclassifications'!$H$9:$H$41,'Sch 6 - Reclassifications'!$F$9:$F$41,'Sch 3 - NON-MTS Expense'!$A23,'Sch 6 - Reclassifications'!$G$9:$G$41,3)-SUMIFS('Sch 6 - Reclassifications'!$L$9:$L$41,'Sch 6 - Reclassifications'!$J$9:$J$41,'Sch 3 - NON-MTS Expense'!$A23,'Sch 6 - Reclassifications'!$K$9:$K$41,3)</f>
        <v>0</v>
      </c>
      <c r="H23" s="189">
        <f>SUMIFS('Sch 7 - Adjustments'!$E$9:$E$29,'Sch 7 - Adjustments'!$I$9:$I$29,'Sch 3 - NON-MTS Expense'!$A23,'Sch 7 - Adjustments'!$H$9:$H$29,3)</f>
        <v>0</v>
      </c>
      <c r="I23" s="207">
        <f t="shared" ref="I23:I30" si="1">SUM(E23:H23)</f>
        <v>0</v>
      </c>
    </row>
    <row r="24" spans="1:9" ht="15" customHeight="1" x14ac:dyDescent="0.2">
      <c r="A24" s="80">
        <f>+'Sch 1 - Total Expense'!A24</f>
        <v>12</v>
      </c>
      <c r="B24" s="534" t="s">
        <v>97</v>
      </c>
      <c r="C24" s="534"/>
      <c r="D24" s="396"/>
      <c r="E24" s="398">
        <v>0</v>
      </c>
      <c r="F24" s="191">
        <f>+'Sch 4 - CRSB'!J36</f>
        <v>0</v>
      </c>
      <c r="G24" s="191">
        <f>SUMIFS('Sch 6 - Reclassifications'!$H$9:$H$41,'Sch 6 - Reclassifications'!$F$9:$F$41,'Sch 3 - NON-MTS Expense'!$A24,'Sch 6 - Reclassifications'!$G$9:$G$41,3)-SUMIFS('Sch 6 - Reclassifications'!$L$9:$L$41,'Sch 6 - Reclassifications'!$J$9:$J$41,'Sch 3 - NON-MTS Expense'!$A24,'Sch 6 - Reclassifications'!$K$9:$K$41,3)</f>
        <v>0</v>
      </c>
      <c r="H24" s="191">
        <f>SUMIFS('Sch 7 - Adjustments'!$E$9:$E$29,'Sch 7 - Adjustments'!$I$9:$I$29,'Sch 3 - NON-MTS Expense'!$A24,'Sch 7 - Adjustments'!$H$9:$H$29,3)</f>
        <v>0</v>
      </c>
      <c r="I24" s="206">
        <f t="shared" si="1"/>
        <v>0</v>
      </c>
    </row>
    <row r="25" spans="1:9" ht="15" customHeight="1" x14ac:dyDescent="0.2">
      <c r="A25" s="80">
        <f>+'Sch 1 - Total Expense'!A25</f>
        <v>13</v>
      </c>
      <c r="B25" s="534" t="s">
        <v>184</v>
      </c>
      <c r="C25" s="534"/>
      <c r="D25" s="396"/>
      <c r="E25" s="398">
        <v>0</v>
      </c>
      <c r="F25" s="191">
        <f>+'Sch 4 - CRSB'!J37</f>
        <v>0</v>
      </c>
      <c r="G25" s="191">
        <f>SUMIFS('Sch 6 - Reclassifications'!$H$9:$H$41,'Sch 6 - Reclassifications'!$F$9:$F$41,'Sch 3 - NON-MTS Expense'!$A25,'Sch 6 - Reclassifications'!$G$9:$G$41,3)-SUMIFS('Sch 6 - Reclassifications'!$L$9:$L$41,'Sch 6 - Reclassifications'!$J$9:$J$41,'Sch 3 - NON-MTS Expense'!$A25,'Sch 6 - Reclassifications'!$K$9:$K$41,3)</f>
        <v>0</v>
      </c>
      <c r="H25" s="191">
        <f>SUMIFS('Sch 7 - Adjustments'!$E$9:$E$29,'Sch 7 - Adjustments'!$I$9:$I$29,'Sch 3 - NON-MTS Expense'!$A25,'Sch 7 - Adjustments'!$H$9:$H$29,3)</f>
        <v>0</v>
      </c>
      <c r="I25" s="206">
        <f>SUM(E25:H25)</f>
        <v>0</v>
      </c>
    </row>
    <row r="26" spans="1:9" ht="15" customHeight="1" x14ac:dyDescent="0.2">
      <c r="A26" s="80">
        <f>+'Sch 1 - Total Expense'!A26</f>
        <v>14</v>
      </c>
      <c r="B26" s="534" t="s">
        <v>185</v>
      </c>
      <c r="C26" s="534"/>
      <c r="D26" s="396"/>
      <c r="E26" s="398">
        <v>0</v>
      </c>
      <c r="F26" s="191">
        <f>+'Sch 4 - CRSB'!J38</f>
        <v>0</v>
      </c>
      <c r="G26" s="191">
        <f>SUMIFS('Sch 6 - Reclassifications'!$H$9:$H$41,'Sch 6 - Reclassifications'!$F$9:$F$41,'Sch 3 - NON-MTS Expense'!$A26,'Sch 6 - Reclassifications'!$G$9:$G$41,3)-SUMIFS('Sch 6 - Reclassifications'!$L$9:$L$41,'Sch 6 - Reclassifications'!$J$9:$J$41,'Sch 3 - NON-MTS Expense'!$A26,'Sch 6 - Reclassifications'!$K$9:$K$41,3)</f>
        <v>0</v>
      </c>
      <c r="H26" s="191">
        <f>SUMIFS('Sch 7 - Adjustments'!$E$9:$E$29,'Sch 7 - Adjustments'!$I$9:$I$29,'Sch 3 - NON-MTS Expense'!$A26,'Sch 7 - Adjustments'!$H$9:$H$29,3)</f>
        <v>0</v>
      </c>
      <c r="I26" s="206">
        <f t="shared" si="1"/>
        <v>0</v>
      </c>
    </row>
    <row r="27" spans="1:9" ht="15" customHeight="1" x14ac:dyDescent="0.2">
      <c r="A27" s="80">
        <f>+'Sch 1 - Total Expense'!A27</f>
        <v>15</v>
      </c>
      <c r="B27" s="584" t="s">
        <v>269</v>
      </c>
      <c r="C27" s="584"/>
      <c r="D27" s="396"/>
      <c r="E27" s="398">
        <v>0</v>
      </c>
      <c r="F27" s="191">
        <f>+'Sch 4 - CRSB'!J39</f>
        <v>0</v>
      </c>
      <c r="G27" s="191">
        <f>SUMIFS('Sch 6 - Reclassifications'!$H$9:$H$41,'Sch 6 - Reclassifications'!$F$9:$F$41,'Sch 3 - NON-MTS Expense'!$A27,'Sch 6 - Reclassifications'!$G$9:$G$41,3)-SUMIFS('Sch 6 - Reclassifications'!$L$9:$L$41,'Sch 6 - Reclassifications'!$J$9:$J$41,'Sch 3 - NON-MTS Expense'!$A27,'Sch 6 - Reclassifications'!$K$9:$K$41,3)</f>
        <v>0</v>
      </c>
      <c r="H27" s="191">
        <f>SUMIFS('Sch 7 - Adjustments'!$E$9:$E$29,'Sch 7 - Adjustments'!$I$9:$I$29,'Sch 3 - NON-MTS Expense'!$A27,'Sch 7 - Adjustments'!$H$9:$H$29,3)</f>
        <v>0</v>
      </c>
      <c r="I27" s="206">
        <f t="shared" si="1"/>
        <v>0</v>
      </c>
    </row>
    <row r="28" spans="1:9" ht="15" customHeight="1" x14ac:dyDescent="0.2">
      <c r="A28" s="80">
        <f>+'Sch 1 - Total Expense'!A28</f>
        <v>16</v>
      </c>
      <c r="B28" s="584" t="s">
        <v>269</v>
      </c>
      <c r="C28" s="584"/>
      <c r="D28" s="396"/>
      <c r="E28" s="398">
        <v>0</v>
      </c>
      <c r="F28" s="191">
        <f>+'Sch 4 - CRSB'!J40</f>
        <v>0</v>
      </c>
      <c r="G28" s="191">
        <f>SUMIFS('Sch 6 - Reclassifications'!$H$9:$H$41,'Sch 6 - Reclassifications'!$F$9:$F$41,'Sch 3 - NON-MTS Expense'!$A28,'Sch 6 - Reclassifications'!$G$9:$G$41,3)-SUMIFS('Sch 6 - Reclassifications'!$L$9:$L$41,'Sch 6 - Reclassifications'!$J$9:$J$41,'Sch 3 - NON-MTS Expense'!$A28,'Sch 6 - Reclassifications'!$K$9:$K$41,3)</f>
        <v>0</v>
      </c>
      <c r="H28" s="191">
        <f>SUMIFS('Sch 7 - Adjustments'!$E$9:$E$29,'Sch 7 - Adjustments'!$I$9:$I$29,'Sch 3 - NON-MTS Expense'!$A28,'Sch 7 - Adjustments'!$H$9:$H$29,3)</f>
        <v>0</v>
      </c>
      <c r="I28" s="206">
        <f t="shared" si="1"/>
        <v>0</v>
      </c>
    </row>
    <row r="29" spans="1:9" ht="15" customHeight="1" x14ac:dyDescent="0.2">
      <c r="A29" s="80">
        <f>+'Sch 1 - Total Expense'!A29</f>
        <v>17</v>
      </c>
      <c r="B29" s="584" t="s">
        <v>269</v>
      </c>
      <c r="C29" s="584"/>
      <c r="D29" s="396"/>
      <c r="E29" s="398">
        <v>0</v>
      </c>
      <c r="F29" s="191">
        <f>+'Sch 4 - CRSB'!J41</f>
        <v>0</v>
      </c>
      <c r="G29" s="191">
        <f>SUMIFS('Sch 6 - Reclassifications'!$H$9:$H$41,'Sch 6 - Reclassifications'!$F$9:$F$41,'Sch 3 - NON-MTS Expense'!$A29,'Sch 6 - Reclassifications'!$G$9:$G$41,3)-SUMIFS('Sch 6 - Reclassifications'!$L$9:$L$41,'Sch 6 - Reclassifications'!$J$9:$J$41,'Sch 3 - NON-MTS Expense'!$A29,'Sch 6 - Reclassifications'!$K$9:$K$41,3)</f>
        <v>0</v>
      </c>
      <c r="H29" s="191">
        <f>SUMIFS('Sch 7 - Adjustments'!$E$9:$E$29,'Sch 7 - Adjustments'!$I$9:$I$29,'Sch 3 - NON-MTS Expense'!$A29,'Sch 7 - Adjustments'!$H$9:$H$29,3)</f>
        <v>0</v>
      </c>
      <c r="I29" s="206">
        <f t="shared" si="1"/>
        <v>0</v>
      </c>
    </row>
    <row r="30" spans="1:9" ht="15" customHeight="1" x14ac:dyDescent="0.2">
      <c r="A30" s="80">
        <f>+'Sch 1 - Total Expense'!A30</f>
        <v>18</v>
      </c>
      <c r="B30" s="584" t="s">
        <v>269</v>
      </c>
      <c r="C30" s="584"/>
      <c r="D30" s="396"/>
      <c r="E30" s="399">
        <v>0</v>
      </c>
      <c r="F30" s="193">
        <f>+'Sch 4 - CRSB'!J42</f>
        <v>0</v>
      </c>
      <c r="G30" s="193">
        <f>SUMIFS('Sch 6 - Reclassifications'!$H$9:$H$41,'Sch 6 - Reclassifications'!$F$9:$F$41,'Sch 3 - NON-MTS Expense'!$A30,'Sch 6 - Reclassifications'!$G$9:$G$41,3)-SUMIFS('Sch 6 - Reclassifications'!$L$9:$L$41,'Sch 6 - Reclassifications'!$J$9:$J$41,'Sch 3 - NON-MTS Expense'!$A30,'Sch 6 - Reclassifications'!$K$9:$K$41,3)</f>
        <v>0</v>
      </c>
      <c r="H30" s="193">
        <f>SUMIFS('Sch 7 - Adjustments'!$E$9:$E$29,'Sch 7 - Adjustments'!$I$9:$I$29,'Sch 3 - NON-MTS Expense'!$A30,'Sch 7 - Adjustments'!$H$9:$H$29,3)</f>
        <v>0</v>
      </c>
      <c r="I30" s="208">
        <f t="shared" si="1"/>
        <v>0</v>
      </c>
    </row>
    <row r="31" spans="1:9" ht="15" customHeight="1" x14ac:dyDescent="0.2">
      <c r="A31" s="80"/>
      <c r="B31" s="548" t="str">
        <f>+'Sch 1 - Total Expense'!B31:C31</f>
        <v>Subtotal Salaries (Lines 11.00 thru 18.00)</v>
      </c>
      <c r="C31" s="548"/>
      <c r="D31" s="188"/>
      <c r="E31" s="197">
        <f>SUM(E23:E30)</f>
        <v>0</v>
      </c>
      <c r="F31" s="197">
        <f>SUM(F23:F30)</f>
        <v>0</v>
      </c>
      <c r="G31" s="197">
        <f>SUM(G23:G30)</f>
        <v>0</v>
      </c>
      <c r="H31" s="197">
        <f>SUM(H23:H30)</f>
        <v>0</v>
      </c>
      <c r="I31" s="215">
        <f>SUM(I23:I30)</f>
        <v>0</v>
      </c>
    </row>
    <row r="32" spans="1:9" ht="15" customHeight="1" x14ac:dyDescent="0.2">
      <c r="A32" s="80"/>
      <c r="D32" s="188"/>
      <c r="E32" s="224"/>
      <c r="F32" s="224"/>
      <c r="G32" s="224"/>
      <c r="H32" s="224"/>
      <c r="I32" s="215"/>
    </row>
    <row r="33" spans="1:9" ht="16.5" customHeight="1" x14ac:dyDescent="0.2">
      <c r="A33" s="80"/>
      <c r="B33" s="539" t="str">
        <f>+'Sch 1 - Total Expense'!B33:C33</f>
        <v>Fringe Benefits</v>
      </c>
      <c r="C33" s="539"/>
      <c r="D33" s="188"/>
      <c r="E33" s="199"/>
      <c r="F33" s="199"/>
      <c r="G33" s="199"/>
      <c r="H33" s="199"/>
      <c r="I33" s="216"/>
    </row>
    <row r="34" spans="1:9" ht="15" customHeight="1" x14ac:dyDescent="0.2">
      <c r="A34" s="80">
        <f>+'Sch 1 - Total Expense'!A34</f>
        <v>19</v>
      </c>
      <c r="B34" s="534" t="s">
        <v>96</v>
      </c>
      <c r="C34" s="534"/>
      <c r="D34" s="396"/>
      <c r="E34" s="397">
        <v>0</v>
      </c>
      <c r="F34" s="189">
        <f>+'Sch 4 - CRSB'!J46</f>
        <v>0</v>
      </c>
      <c r="G34" s="189">
        <f>SUMIFS('Sch 6 - Reclassifications'!$H$9:$H$41,'Sch 6 - Reclassifications'!$F$9:$F$41,'Sch 3 - NON-MTS Expense'!$A34,'Sch 6 - Reclassifications'!$G$9:$G$41,3)-SUMIFS('Sch 6 - Reclassifications'!$L$9:$L$41,'Sch 6 - Reclassifications'!$J$9:$J$41,'Sch 3 - NON-MTS Expense'!$A34,'Sch 6 - Reclassifications'!$K$9:$K$41,3)</f>
        <v>0</v>
      </c>
      <c r="H34" s="189">
        <f>SUMIFS('Sch 7 - Adjustments'!$E$9:$E$29,'Sch 7 - Adjustments'!$I$9:$I$29,'Sch 3 - NON-MTS Expense'!$A34,'Sch 7 - Adjustments'!$H$9:$H$29,3)</f>
        <v>0</v>
      </c>
      <c r="I34" s="207">
        <f t="shared" ref="I34:I41" si="2">SUM(E34:H34)</f>
        <v>0</v>
      </c>
    </row>
    <row r="35" spans="1:9" ht="15" customHeight="1" x14ac:dyDescent="0.2">
      <c r="A35" s="80">
        <f>+'Sch 1 - Total Expense'!A35</f>
        <v>20</v>
      </c>
      <c r="B35" s="534" t="s">
        <v>97</v>
      </c>
      <c r="C35" s="534"/>
      <c r="D35" s="396"/>
      <c r="E35" s="398">
        <v>0</v>
      </c>
      <c r="F35" s="191">
        <f>+'Sch 4 - CRSB'!J47</f>
        <v>0</v>
      </c>
      <c r="G35" s="191">
        <f>SUMIFS('Sch 6 - Reclassifications'!$H$9:$H$41,'Sch 6 - Reclassifications'!$F$9:$F$41,'Sch 3 - NON-MTS Expense'!$A35,'Sch 6 - Reclassifications'!$G$9:$G$41,3)-SUMIFS('Sch 6 - Reclassifications'!$L$9:$L$41,'Sch 6 - Reclassifications'!$J$9:$J$41,'Sch 3 - NON-MTS Expense'!$A35,'Sch 6 - Reclassifications'!$K$9:$K$41,3)</f>
        <v>0</v>
      </c>
      <c r="H35" s="191">
        <f>SUMIFS('Sch 7 - Adjustments'!$E$9:$E$29,'Sch 7 - Adjustments'!$I$9:$I$29,'Sch 3 - NON-MTS Expense'!$A35,'Sch 7 - Adjustments'!$H$9:$H$29,3)</f>
        <v>0</v>
      </c>
      <c r="I35" s="206">
        <f t="shared" si="2"/>
        <v>0</v>
      </c>
    </row>
    <row r="36" spans="1:9" ht="15" customHeight="1" x14ac:dyDescent="0.2">
      <c r="A36" s="80">
        <f>+'Sch 1 - Total Expense'!A36</f>
        <v>21</v>
      </c>
      <c r="B36" s="534" t="s">
        <v>184</v>
      </c>
      <c r="C36" s="534"/>
      <c r="D36" s="396"/>
      <c r="E36" s="398">
        <v>0</v>
      </c>
      <c r="F36" s="191">
        <f>+'Sch 4 - CRSB'!J48</f>
        <v>0</v>
      </c>
      <c r="G36" s="191">
        <f>SUMIFS('Sch 6 - Reclassifications'!$H$9:$H$41,'Sch 6 - Reclassifications'!$F$9:$F$41,'Sch 3 - NON-MTS Expense'!$A36,'Sch 6 - Reclassifications'!$G$9:$G$41,3)-SUMIFS('Sch 6 - Reclassifications'!$L$9:$L$41,'Sch 6 - Reclassifications'!$J$9:$J$41,'Sch 3 - NON-MTS Expense'!$A36,'Sch 6 - Reclassifications'!$K$9:$K$41,3)</f>
        <v>0</v>
      </c>
      <c r="H36" s="191">
        <f>SUMIFS('Sch 7 - Adjustments'!$E$9:$E$29,'Sch 7 - Adjustments'!$I$9:$I$29,'Sch 3 - NON-MTS Expense'!$A36,'Sch 7 - Adjustments'!$H$9:$H$29,3)</f>
        <v>0</v>
      </c>
      <c r="I36" s="206">
        <f t="shared" si="2"/>
        <v>0</v>
      </c>
    </row>
    <row r="37" spans="1:9" ht="15" customHeight="1" x14ac:dyDescent="0.2">
      <c r="A37" s="80">
        <f>+'Sch 1 - Total Expense'!A37</f>
        <v>22</v>
      </c>
      <c r="B37" s="534" t="s">
        <v>185</v>
      </c>
      <c r="C37" s="534"/>
      <c r="D37" s="396"/>
      <c r="E37" s="398">
        <v>0</v>
      </c>
      <c r="F37" s="191">
        <f>+'Sch 4 - CRSB'!J49</f>
        <v>0</v>
      </c>
      <c r="G37" s="191">
        <f>SUMIFS('Sch 6 - Reclassifications'!$H$9:$H$41,'Sch 6 - Reclassifications'!$F$9:$F$41,'Sch 3 - NON-MTS Expense'!$A37,'Sch 6 - Reclassifications'!$G$9:$G$41,3)-SUMIFS('Sch 6 - Reclassifications'!$L$9:$L$41,'Sch 6 - Reclassifications'!$J$9:$J$41,'Sch 3 - NON-MTS Expense'!$A37,'Sch 6 - Reclassifications'!$K$9:$K$41,3)</f>
        <v>0</v>
      </c>
      <c r="H37" s="191">
        <f>SUMIFS('Sch 7 - Adjustments'!$E$9:$E$29,'Sch 7 - Adjustments'!$I$9:$I$29,'Sch 3 - NON-MTS Expense'!$A37,'Sch 7 - Adjustments'!$H$9:$H$29,3)</f>
        <v>0</v>
      </c>
      <c r="I37" s="206">
        <f t="shared" si="2"/>
        <v>0</v>
      </c>
    </row>
    <row r="38" spans="1:9" ht="15" customHeight="1" x14ac:dyDescent="0.2">
      <c r="A38" s="80">
        <f>+'Sch 1 - Total Expense'!A38</f>
        <v>23</v>
      </c>
      <c r="B38" s="584" t="s">
        <v>269</v>
      </c>
      <c r="C38" s="584"/>
      <c r="D38" s="396"/>
      <c r="E38" s="398">
        <v>0</v>
      </c>
      <c r="F38" s="191">
        <f>+'Sch 4 - CRSB'!J50</f>
        <v>0</v>
      </c>
      <c r="G38" s="191">
        <f>SUMIFS('Sch 6 - Reclassifications'!$H$9:$H$41,'Sch 6 - Reclassifications'!$F$9:$F$41,'Sch 3 - NON-MTS Expense'!$A38,'Sch 6 - Reclassifications'!$G$9:$G$41,3)-SUMIFS('Sch 6 - Reclassifications'!$L$9:$L$41,'Sch 6 - Reclassifications'!$J$9:$J$41,'Sch 3 - NON-MTS Expense'!$A38,'Sch 6 - Reclassifications'!$K$9:$K$41,3)</f>
        <v>0</v>
      </c>
      <c r="H38" s="191">
        <f>SUMIFS('Sch 7 - Adjustments'!$E$9:$E$29,'Sch 7 - Adjustments'!$I$9:$I$29,'Sch 3 - NON-MTS Expense'!$A38,'Sch 7 - Adjustments'!$H$9:$H$29,3)</f>
        <v>0</v>
      </c>
      <c r="I38" s="206">
        <f t="shared" si="2"/>
        <v>0</v>
      </c>
    </row>
    <row r="39" spans="1:9" ht="15" customHeight="1" x14ac:dyDescent="0.2">
      <c r="A39" s="80">
        <f>+'Sch 1 - Total Expense'!A39</f>
        <v>24</v>
      </c>
      <c r="B39" s="584" t="s">
        <v>269</v>
      </c>
      <c r="C39" s="584"/>
      <c r="D39" s="396"/>
      <c r="E39" s="398">
        <v>0</v>
      </c>
      <c r="F39" s="191">
        <f>+'Sch 4 - CRSB'!J51</f>
        <v>0</v>
      </c>
      <c r="G39" s="191">
        <f>SUMIFS('Sch 6 - Reclassifications'!$H$9:$H$41,'Sch 6 - Reclassifications'!$F$9:$F$41,'Sch 3 - NON-MTS Expense'!$A39,'Sch 6 - Reclassifications'!$G$9:$G$41,3)-SUMIFS('Sch 6 - Reclassifications'!$L$9:$L$41,'Sch 6 - Reclassifications'!$J$9:$J$41,'Sch 3 - NON-MTS Expense'!$A39,'Sch 6 - Reclassifications'!$K$9:$K$41,3)</f>
        <v>0</v>
      </c>
      <c r="H39" s="191">
        <f>SUMIFS('Sch 7 - Adjustments'!$E$9:$E$29,'Sch 7 - Adjustments'!$I$9:$I$29,'Sch 3 - NON-MTS Expense'!$A39,'Sch 7 - Adjustments'!$H$9:$H$29,3)</f>
        <v>0</v>
      </c>
      <c r="I39" s="206">
        <f t="shared" si="2"/>
        <v>0</v>
      </c>
    </row>
    <row r="40" spans="1:9" ht="15" customHeight="1" x14ac:dyDescent="0.2">
      <c r="A40" s="80">
        <f>+'Sch 1 - Total Expense'!A40</f>
        <v>25</v>
      </c>
      <c r="B40" s="584" t="s">
        <v>269</v>
      </c>
      <c r="C40" s="584"/>
      <c r="D40" s="396"/>
      <c r="E40" s="398">
        <v>0</v>
      </c>
      <c r="F40" s="191">
        <f>+'Sch 4 - CRSB'!J52</f>
        <v>0</v>
      </c>
      <c r="G40" s="191">
        <f>SUMIFS('Sch 6 - Reclassifications'!$H$9:$H$41,'Sch 6 - Reclassifications'!$F$9:$F$41,'Sch 3 - NON-MTS Expense'!$A40,'Sch 6 - Reclassifications'!$G$9:$G$41,3)-SUMIFS('Sch 6 - Reclassifications'!$L$9:$L$41,'Sch 6 - Reclassifications'!$J$9:$J$41,'Sch 3 - NON-MTS Expense'!$A40,'Sch 6 - Reclassifications'!$K$9:$K$41,3)</f>
        <v>0</v>
      </c>
      <c r="H40" s="191">
        <f>SUMIFS('Sch 7 - Adjustments'!$E$9:$E$29,'Sch 7 - Adjustments'!$I$9:$I$29,'Sch 3 - NON-MTS Expense'!$A40,'Sch 7 - Adjustments'!$H$9:$H$29,3)</f>
        <v>0</v>
      </c>
      <c r="I40" s="206">
        <f t="shared" si="2"/>
        <v>0</v>
      </c>
    </row>
    <row r="41" spans="1:9" ht="15" customHeight="1" x14ac:dyDescent="0.2">
      <c r="A41" s="80">
        <f>+'Sch 1 - Total Expense'!A41</f>
        <v>26</v>
      </c>
      <c r="B41" s="584" t="s">
        <v>269</v>
      </c>
      <c r="C41" s="584"/>
      <c r="D41" s="396"/>
      <c r="E41" s="399">
        <v>0</v>
      </c>
      <c r="F41" s="193">
        <f>+'Sch 4 - CRSB'!J53</f>
        <v>0</v>
      </c>
      <c r="G41" s="193">
        <f>SUMIFS('Sch 6 - Reclassifications'!$H$9:$H$41,'Sch 6 - Reclassifications'!$F$9:$F$41,'Sch 3 - NON-MTS Expense'!$A41,'Sch 6 - Reclassifications'!$G$9:$G$41,3)-SUMIFS('Sch 6 - Reclassifications'!$L$9:$L$41,'Sch 6 - Reclassifications'!$J$9:$J$41,'Sch 3 - NON-MTS Expense'!$A41,'Sch 6 - Reclassifications'!$K$9:$K$41,3)</f>
        <v>0</v>
      </c>
      <c r="H41" s="193">
        <f>SUMIFS('Sch 7 - Adjustments'!$E$9:$E$29,'Sch 7 - Adjustments'!$I$9:$I$29,'Sch 3 - NON-MTS Expense'!$A41,'Sch 7 - Adjustments'!$H$9:$H$29,3)</f>
        <v>0</v>
      </c>
      <c r="I41" s="208">
        <f t="shared" si="2"/>
        <v>0</v>
      </c>
    </row>
    <row r="42" spans="1:9" ht="15" customHeight="1" x14ac:dyDescent="0.2">
      <c r="A42" s="80"/>
      <c r="B42" s="548" t="str">
        <f>+'Sch 1 - Total Expense'!B42:C42</f>
        <v>Subtotal Fringe Benefits (Lines 19.00 thru 26.00)</v>
      </c>
      <c r="C42" s="548"/>
      <c r="D42" s="188"/>
      <c r="E42" s="197">
        <f>SUM(E34:E41)</f>
        <v>0</v>
      </c>
      <c r="F42" s="197">
        <f>SUM(F34:F41)</f>
        <v>0</v>
      </c>
      <c r="G42" s="197">
        <f>SUM(G34:G41)</f>
        <v>0</v>
      </c>
      <c r="H42" s="197">
        <f>SUM(H34:H41)</f>
        <v>0</v>
      </c>
      <c r="I42" s="215">
        <f>SUM(I34:I41)</f>
        <v>0</v>
      </c>
    </row>
    <row r="43" spans="1:9" ht="15" customHeight="1" x14ac:dyDescent="0.2">
      <c r="A43" s="80"/>
      <c r="B43" s="542" t="str">
        <f>+'Sch 1 - Total Expense'!B43:C43</f>
        <v>Total Salaries &amp; Fringe Benefits</v>
      </c>
      <c r="C43" s="542"/>
      <c r="D43" s="188"/>
      <c r="E43" s="195">
        <f>+E31+E42</f>
        <v>0</v>
      </c>
      <c r="F43" s="195">
        <f>+F31+F42</f>
        <v>0</v>
      </c>
      <c r="G43" s="195">
        <f>+G31+G42</f>
        <v>0</v>
      </c>
      <c r="H43" s="195">
        <f>+H31+H42</f>
        <v>0</v>
      </c>
      <c r="I43" s="214">
        <f>+I31+I42</f>
        <v>0</v>
      </c>
    </row>
    <row r="44" spans="1:9" ht="15" customHeight="1" x14ac:dyDescent="0.2">
      <c r="A44" s="80"/>
      <c r="B44" s="548"/>
      <c r="C44" s="548"/>
      <c r="D44" s="188"/>
      <c r="E44" s="199"/>
      <c r="F44" s="199"/>
      <c r="G44" s="199"/>
      <c r="H44" s="199"/>
      <c r="I44" s="216"/>
    </row>
    <row r="45" spans="1:9" ht="15" customHeight="1" x14ac:dyDescent="0.2">
      <c r="A45" s="80"/>
      <c r="B45" s="551" t="str">
        <f>+'Sch 1 - Total Expense'!B45:C45</f>
        <v>Total Capital Related, Salaries, and Fringe Benefits</v>
      </c>
      <c r="C45" s="551"/>
      <c r="D45" s="188"/>
      <c r="E45" s="204">
        <f>+E20+E43</f>
        <v>0</v>
      </c>
      <c r="F45" s="204">
        <f>+F20+F43</f>
        <v>0</v>
      </c>
      <c r="G45" s="204">
        <f>+G20+G43</f>
        <v>0</v>
      </c>
      <c r="H45" s="204">
        <f>+H20+H43</f>
        <v>0</v>
      </c>
      <c r="I45" s="210">
        <f>+I20+I43</f>
        <v>0</v>
      </c>
    </row>
    <row r="46" spans="1:9" ht="15" customHeight="1" x14ac:dyDescent="0.2">
      <c r="A46" s="80"/>
      <c r="B46" s="585"/>
      <c r="C46" s="585"/>
      <c r="D46" s="188"/>
      <c r="E46" s="191"/>
      <c r="F46" s="191"/>
      <c r="G46" s="191"/>
      <c r="H46" s="191"/>
      <c r="I46" s="206"/>
    </row>
    <row r="47" spans="1:9" ht="16.5" customHeight="1" x14ac:dyDescent="0.2">
      <c r="A47" s="80"/>
      <c r="B47" s="539" t="str">
        <f>+'Sch 1 - Total Expense'!B47:C47</f>
        <v>Administrative and General</v>
      </c>
      <c r="C47" s="539"/>
      <c r="D47" s="188"/>
      <c r="E47" s="191">
        <v>0</v>
      </c>
      <c r="F47" s="191"/>
      <c r="G47" s="191"/>
      <c r="H47" s="191"/>
      <c r="I47" s="206"/>
    </row>
    <row r="48" spans="1:9" ht="15" customHeight="1" x14ac:dyDescent="0.2">
      <c r="A48" s="80">
        <f>+'Sch 1 - Total Expense'!A48</f>
        <v>27</v>
      </c>
      <c r="B48" s="534" t="s">
        <v>18</v>
      </c>
      <c r="C48" s="534"/>
      <c r="D48" s="396"/>
      <c r="E48" s="398">
        <v>0</v>
      </c>
      <c r="F48" s="225"/>
      <c r="G48" s="189">
        <f>SUMIFS('Sch 6 - Reclassifications'!$H$9:$H$41,'Sch 6 - Reclassifications'!$F$9:$F$41,'Sch 3 - NON-MTS Expense'!$A48,'Sch 6 - Reclassifications'!$G$9:$G$41,3)-SUMIFS('Sch 6 - Reclassifications'!$L$9:$L$41,'Sch 6 - Reclassifications'!$J$9:$J$41,'Sch 3 - NON-MTS Expense'!$A48,'Sch 6 - Reclassifications'!$K$9:$K$41,3)</f>
        <v>0</v>
      </c>
      <c r="H48" s="189">
        <f>SUMIFS('Sch 7 - Adjustments'!$E$9:$E$29,'Sch 7 - Adjustments'!$I$9:$I$29,'Sch 3 - NON-MTS Expense'!$A48,'Sch 7 - Adjustments'!$H$9:$H$29,3)</f>
        <v>0</v>
      </c>
      <c r="I48" s="207">
        <f>SUM(E48:H48)</f>
        <v>0</v>
      </c>
    </row>
    <row r="49" spans="1:9" ht="15" customHeight="1" x14ac:dyDescent="0.2">
      <c r="A49" s="80">
        <f>+'Sch 1 - Total Expense'!A49</f>
        <v>28</v>
      </c>
      <c r="B49" s="534" t="s">
        <v>19</v>
      </c>
      <c r="C49" s="534"/>
      <c r="D49" s="396" t="s">
        <v>268</v>
      </c>
      <c r="E49" s="398">
        <v>0</v>
      </c>
      <c r="F49" s="226"/>
      <c r="G49" s="219">
        <f>SUMIFS('Sch 6 - Reclassifications'!$H$9:$H$41,'Sch 6 - Reclassifications'!$F$9:$F$41,'Sch 3 - NON-MTS Expense'!$A49,'Sch 6 - Reclassifications'!$G$9:$G$41,3)-SUMIFS('Sch 6 - Reclassifications'!$L$9:$L$41,'Sch 6 - Reclassifications'!$J$9:$J$41,'Sch 3 - NON-MTS Expense'!$A49,'Sch 6 - Reclassifications'!$K$9:$K$41,3)</f>
        <v>0</v>
      </c>
      <c r="H49" s="219">
        <f>SUMIFS('Sch 7 - Adjustments'!$E$9:$E$29,'Sch 7 - Adjustments'!$I$9:$I$29,'Sch 3 - NON-MTS Expense'!$A49,'Sch 7 - Adjustments'!$H$9:$H$29,3)</f>
        <v>0</v>
      </c>
      <c r="I49" s="206">
        <f>SUM(E49:H49)</f>
        <v>0</v>
      </c>
    </row>
    <row r="50" spans="1:9" ht="15" customHeight="1" x14ac:dyDescent="0.2">
      <c r="A50" s="80">
        <f>+'Sch 1 - Total Expense'!A50</f>
        <v>29</v>
      </c>
      <c r="B50" s="534" t="s">
        <v>20</v>
      </c>
      <c r="C50" s="534"/>
      <c r="D50" s="396" t="s">
        <v>268</v>
      </c>
      <c r="E50" s="398">
        <v>0</v>
      </c>
      <c r="F50" s="226"/>
      <c r="G50" s="219">
        <f>SUMIFS('Sch 6 - Reclassifications'!$H$9:$H$41,'Sch 6 - Reclassifications'!$F$9:$F$41,'Sch 3 - NON-MTS Expense'!$A50,'Sch 6 - Reclassifications'!$G$9:$G$41,3)-SUMIFS('Sch 6 - Reclassifications'!$L$9:$L$41,'Sch 6 - Reclassifications'!$J$9:$J$41,'Sch 3 - NON-MTS Expense'!$A50,'Sch 6 - Reclassifications'!$K$9:$K$41,3)</f>
        <v>0</v>
      </c>
      <c r="H50" s="219">
        <f>SUMIFS('Sch 7 - Adjustments'!$E$9:$E$29,'Sch 7 - Adjustments'!$I$9:$I$29,'Sch 3 - NON-MTS Expense'!$A50,'Sch 7 - Adjustments'!$H$9:$H$29,3)</f>
        <v>0</v>
      </c>
      <c r="I50" s="206">
        <f t="shared" ref="I50:I77" si="3">SUM(E50:H50)</f>
        <v>0</v>
      </c>
    </row>
    <row r="51" spans="1:9" ht="15" customHeight="1" x14ac:dyDescent="0.2">
      <c r="A51" s="80">
        <f>+'Sch 1 - Total Expense'!A51</f>
        <v>30</v>
      </c>
      <c r="B51" s="534" t="s">
        <v>21</v>
      </c>
      <c r="C51" s="534"/>
      <c r="D51" s="396" t="s">
        <v>268</v>
      </c>
      <c r="E51" s="398">
        <v>0</v>
      </c>
      <c r="F51" s="226"/>
      <c r="G51" s="219">
        <f>SUMIFS('Sch 6 - Reclassifications'!$H$9:$H$41,'Sch 6 - Reclassifications'!$F$9:$F$41,'Sch 3 - NON-MTS Expense'!$A51,'Sch 6 - Reclassifications'!$G$9:$G$41,3)-SUMIFS('Sch 6 - Reclassifications'!$L$9:$L$41,'Sch 6 - Reclassifications'!$J$9:$J$41,'Sch 3 - NON-MTS Expense'!$A51,'Sch 6 - Reclassifications'!$K$9:$K$41,3)</f>
        <v>0</v>
      </c>
      <c r="H51" s="219">
        <f>SUMIFS('Sch 7 - Adjustments'!$E$9:$E$29,'Sch 7 - Adjustments'!$I$9:$I$29,'Sch 3 - NON-MTS Expense'!$A51,'Sch 7 - Adjustments'!$H$9:$H$29,3)</f>
        <v>0</v>
      </c>
      <c r="I51" s="206">
        <f t="shared" si="3"/>
        <v>0</v>
      </c>
    </row>
    <row r="52" spans="1:9" ht="15" customHeight="1" x14ac:dyDescent="0.2">
      <c r="A52" s="80">
        <f>+'Sch 1 - Total Expense'!A52</f>
        <v>31</v>
      </c>
      <c r="B52" s="534" t="s">
        <v>22</v>
      </c>
      <c r="C52" s="534"/>
      <c r="D52" s="396" t="s">
        <v>268</v>
      </c>
      <c r="E52" s="398">
        <v>0</v>
      </c>
      <c r="F52" s="226"/>
      <c r="G52" s="219">
        <f>SUMIFS('Sch 6 - Reclassifications'!$H$9:$H$41,'Sch 6 - Reclassifications'!$F$9:$F$41,'Sch 3 - NON-MTS Expense'!$A52,'Sch 6 - Reclassifications'!$G$9:$G$41,3)-SUMIFS('Sch 6 - Reclassifications'!$L$9:$L$41,'Sch 6 - Reclassifications'!$J$9:$J$41,'Sch 3 - NON-MTS Expense'!$A52,'Sch 6 - Reclassifications'!$K$9:$K$41,3)</f>
        <v>0</v>
      </c>
      <c r="H52" s="219">
        <f>SUMIFS('Sch 7 - Adjustments'!$E$9:$E$29,'Sch 7 - Adjustments'!$I$9:$I$29,'Sch 3 - NON-MTS Expense'!$A52,'Sch 7 - Adjustments'!$H$9:$H$29,3)</f>
        <v>0</v>
      </c>
      <c r="I52" s="206">
        <f t="shared" si="3"/>
        <v>0</v>
      </c>
    </row>
    <row r="53" spans="1:9" ht="15" customHeight="1" x14ac:dyDescent="0.2">
      <c r="A53" s="80">
        <f>+'Sch 1 - Total Expense'!A53</f>
        <v>32</v>
      </c>
      <c r="B53" s="534" t="s">
        <v>23</v>
      </c>
      <c r="C53" s="534"/>
      <c r="D53" s="396" t="s">
        <v>268</v>
      </c>
      <c r="E53" s="398">
        <v>0</v>
      </c>
      <c r="F53" s="226"/>
      <c r="G53" s="219">
        <f>SUMIFS('Sch 6 - Reclassifications'!$H$9:$H$41,'Sch 6 - Reclassifications'!$F$9:$F$41,'Sch 3 - NON-MTS Expense'!$A53,'Sch 6 - Reclassifications'!$G$9:$G$41,3)-SUMIFS('Sch 6 - Reclassifications'!$L$9:$L$41,'Sch 6 - Reclassifications'!$J$9:$J$41,'Sch 3 - NON-MTS Expense'!$A53,'Sch 6 - Reclassifications'!$K$9:$K$41,3)</f>
        <v>0</v>
      </c>
      <c r="H53" s="219">
        <f>SUMIFS('Sch 7 - Adjustments'!$E$9:$E$29,'Sch 7 - Adjustments'!$I$9:$I$29,'Sch 3 - NON-MTS Expense'!$A53,'Sch 7 - Adjustments'!$H$9:$H$29,3)</f>
        <v>0</v>
      </c>
      <c r="I53" s="206">
        <f t="shared" si="3"/>
        <v>0</v>
      </c>
    </row>
    <row r="54" spans="1:9" ht="15" customHeight="1" x14ac:dyDescent="0.2">
      <c r="A54" s="80">
        <f>+'Sch 1 - Total Expense'!A54</f>
        <v>33</v>
      </c>
      <c r="B54" s="543" t="s">
        <v>24</v>
      </c>
      <c r="C54" s="544"/>
      <c r="D54" s="396" t="s">
        <v>268</v>
      </c>
      <c r="E54" s="398">
        <v>0</v>
      </c>
      <c r="F54" s="226"/>
      <c r="G54" s="219">
        <f>SUMIFS('Sch 6 - Reclassifications'!$H$9:$H$41,'Sch 6 - Reclassifications'!$F$9:$F$41,'Sch 3 - NON-MTS Expense'!$A54,'Sch 6 - Reclassifications'!$G$9:$G$41,3)-SUMIFS('Sch 6 - Reclassifications'!$L$9:$L$41,'Sch 6 - Reclassifications'!$J$9:$J$41,'Sch 3 - NON-MTS Expense'!$A54,'Sch 6 - Reclassifications'!$K$9:$K$41,3)</f>
        <v>0</v>
      </c>
      <c r="H54" s="219">
        <f>SUMIFS('Sch 7 - Adjustments'!$E$9:$E$29,'Sch 7 - Adjustments'!$I$9:$I$29,'Sch 3 - NON-MTS Expense'!$A54,'Sch 7 - Adjustments'!$H$9:$H$29,3)</f>
        <v>0</v>
      </c>
      <c r="I54" s="206">
        <f>SUM(E54:H54)</f>
        <v>0</v>
      </c>
    </row>
    <row r="55" spans="1:9" ht="15" customHeight="1" x14ac:dyDescent="0.2">
      <c r="A55" s="80">
        <f>+'Sch 1 - Total Expense'!A55</f>
        <v>34</v>
      </c>
      <c r="B55" s="534" t="s">
        <v>25</v>
      </c>
      <c r="C55" s="534"/>
      <c r="D55" s="396" t="s">
        <v>268</v>
      </c>
      <c r="E55" s="398">
        <v>0</v>
      </c>
      <c r="F55" s="226"/>
      <c r="G55" s="219">
        <f>SUMIFS('Sch 6 - Reclassifications'!$H$9:$H$41,'Sch 6 - Reclassifications'!$F$9:$F$41,'Sch 3 - NON-MTS Expense'!$A55,'Sch 6 - Reclassifications'!$G$9:$G$41,3)-SUMIFS('Sch 6 - Reclassifications'!$L$9:$L$41,'Sch 6 - Reclassifications'!$J$9:$J$41,'Sch 3 - NON-MTS Expense'!$A55,'Sch 6 - Reclassifications'!$K$9:$K$41,3)</f>
        <v>0</v>
      </c>
      <c r="H55" s="219">
        <f>SUMIFS('Sch 7 - Adjustments'!$E$9:$E$29,'Sch 7 - Adjustments'!$I$9:$I$29,'Sch 3 - NON-MTS Expense'!$A55,'Sch 7 - Adjustments'!$H$9:$H$29,3)</f>
        <v>0</v>
      </c>
      <c r="I55" s="206">
        <f>SUM(E55:H55)</f>
        <v>0</v>
      </c>
    </row>
    <row r="56" spans="1:9" ht="15" customHeight="1" x14ac:dyDescent="0.2">
      <c r="A56" s="80">
        <f>+'Sch 1 - Total Expense'!A56</f>
        <v>35</v>
      </c>
      <c r="B56" s="534" t="s">
        <v>26</v>
      </c>
      <c r="C56" s="534"/>
      <c r="D56" s="396" t="s">
        <v>268</v>
      </c>
      <c r="E56" s="398">
        <v>0</v>
      </c>
      <c r="F56" s="226"/>
      <c r="G56" s="219">
        <f>SUMIFS('Sch 6 - Reclassifications'!$H$9:$H$41,'Sch 6 - Reclassifications'!$F$9:$F$41,'Sch 3 - NON-MTS Expense'!$A56,'Sch 6 - Reclassifications'!$G$9:$G$41,3)-SUMIFS('Sch 6 - Reclassifications'!$L$9:$L$41,'Sch 6 - Reclassifications'!$J$9:$J$41,'Sch 3 - NON-MTS Expense'!$A56,'Sch 6 - Reclassifications'!$K$9:$K$41,3)</f>
        <v>0</v>
      </c>
      <c r="H56" s="219">
        <f>SUMIFS('Sch 7 - Adjustments'!$E$9:$E$29,'Sch 7 - Adjustments'!$I$9:$I$29,'Sch 3 - NON-MTS Expense'!$A56,'Sch 7 - Adjustments'!$H$9:$H$29,3)</f>
        <v>0</v>
      </c>
      <c r="I56" s="206">
        <f t="shared" si="3"/>
        <v>0</v>
      </c>
    </row>
    <row r="57" spans="1:9" ht="15" customHeight="1" x14ac:dyDescent="0.2">
      <c r="A57" s="80">
        <f>+'Sch 1 - Total Expense'!A57</f>
        <v>36</v>
      </c>
      <c r="B57" s="534" t="s">
        <v>27</v>
      </c>
      <c r="C57" s="534"/>
      <c r="D57" s="396" t="s">
        <v>268</v>
      </c>
      <c r="E57" s="398">
        <v>0</v>
      </c>
      <c r="F57" s="226"/>
      <c r="G57" s="219">
        <f>SUMIFS('Sch 6 - Reclassifications'!$H$9:$H$41,'Sch 6 - Reclassifications'!$F$9:$F$41,'Sch 3 - NON-MTS Expense'!$A57,'Sch 6 - Reclassifications'!$G$9:$G$41,3)-SUMIFS('Sch 6 - Reclassifications'!$L$9:$L$41,'Sch 6 - Reclassifications'!$J$9:$J$41,'Sch 3 - NON-MTS Expense'!$A57,'Sch 6 - Reclassifications'!$K$9:$K$41,3)</f>
        <v>0</v>
      </c>
      <c r="H57" s="219">
        <f>SUMIFS('Sch 7 - Adjustments'!$E$9:$E$29,'Sch 7 - Adjustments'!$I$9:$I$29,'Sch 3 - NON-MTS Expense'!$A57,'Sch 7 - Adjustments'!$H$9:$H$29,3)</f>
        <v>0</v>
      </c>
      <c r="I57" s="206">
        <f>SUM(E57:H57)</f>
        <v>0</v>
      </c>
    </row>
    <row r="58" spans="1:9" ht="15" customHeight="1" x14ac:dyDescent="0.2">
      <c r="A58" s="80">
        <f>+'Sch 1 - Total Expense'!A58</f>
        <v>37</v>
      </c>
      <c r="B58" s="534" t="s">
        <v>28</v>
      </c>
      <c r="C58" s="534"/>
      <c r="D58" s="396" t="s">
        <v>268</v>
      </c>
      <c r="E58" s="398">
        <v>0</v>
      </c>
      <c r="F58" s="226"/>
      <c r="G58" s="219">
        <f>SUMIFS('Sch 6 - Reclassifications'!$H$9:$H$41,'Sch 6 - Reclassifications'!$F$9:$F$41,'Sch 3 - NON-MTS Expense'!$A58,'Sch 6 - Reclassifications'!$G$9:$G$41,3)-SUMIFS('Sch 6 - Reclassifications'!$L$9:$L$41,'Sch 6 - Reclassifications'!$J$9:$J$41,'Sch 3 - NON-MTS Expense'!$A58,'Sch 6 - Reclassifications'!$K$9:$K$41,3)</f>
        <v>0</v>
      </c>
      <c r="H58" s="219">
        <f>SUMIFS('Sch 7 - Adjustments'!$E$9:$E$29,'Sch 7 - Adjustments'!$I$9:$I$29,'Sch 3 - NON-MTS Expense'!$A58,'Sch 7 - Adjustments'!$H$9:$H$29,3)</f>
        <v>0</v>
      </c>
      <c r="I58" s="206">
        <f t="shared" si="3"/>
        <v>0</v>
      </c>
    </row>
    <row r="59" spans="1:9" ht="15" customHeight="1" x14ac:dyDescent="0.2">
      <c r="A59" s="80">
        <f>+'Sch 1 - Total Expense'!A59</f>
        <v>38</v>
      </c>
      <c r="B59" s="534" t="s">
        <v>29</v>
      </c>
      <c r="C59" s="534"/>
      <c r="D59" s="396" t="s">
        <v>268</v>
      </c>
      <c r="E59" s="398">
        <v>0</v>
      </c>
      <c r="F59" s="226"/>
      <c r="G59" s="219">
        <f>SUMIFS('Sch 6 - Reclassifications'!$H$9:$H$41,'Sch 6 - Reclassifications'!$F$9:$F$41,'Sch 3 - NON-MTS Expense'!$A59,'Sch 6 - Reclassifications'!$G$9:$G$41,3)-SUMIFS('Sch 6 - Reclassifications'!$L$9:$L$41,'Sch 6 - Reclassifications'!$J$9:$J$41,'Sch 3 - NON-MTS Expense'!$A59,'Sch 6 - Reclassifications'!$K$9:$K$41,3)</f>
        <v>0</v>
      </c>
      <c r="H59" s="219">
        <f>SUMIFS('Sch 7 - Adjustments'!$E$9:$E$29,'Sch 7 - Adjustments'!$I$9:$I$29,'Sch 3 - NON-MTS Expense'!$A59,'Sch 7 - Adjustments'!$H$9:$H$29,3)</f>
        <v>0</v>
      </c>
      <c r="I59" s="206">
        <f t="shared" si="3"/>
        <v>0</v>
      </c>
    </row>
    <row r="60" spans="1:9" ht="15" customHeight="1" x14ac:dyDescent="0.2">
      <c r="A60" s="80">
        <f>+'Sch 1 - Total Expense'!A60</f>
        <v>39</v>
      </c>
      <c r="B60" s="534" t="s">
        <v>30</v>
      </c>
      <c r="C60" s="534"/>
      <c r="D60" s="396" t="s">
        <v>268</v>
      </c>
      <c r="E60" s="398">
        <v>0</v>
      </c>
      <c r="F60" s="226"/>
      <c r="G60" s="219">
        <f>SUMIFS('Sch 6 - Reclassifications'!$H$9:$H$41,'Sch 6 - Reclassifications'!$F$9:$F$41,'Sch 3 - NON-MTS Expense'!$A60,'Sch 6 - Reclassifications'!$G$9:$G$41,3)-SUMIFS('Sch 6 - Reclassifications'!$L$9:$L$41,'Sch 6 - Reclassifications'!$J$9:$J$41,'Sch 3 - NON-MTS Expense'!$A60,'Sch 6 - Reclassifications'!$K$9:$K$41,3)</f>
        <v>0</v>
      </c>
      <c r="H60" s="219">
        <f>SUMIFS('Sch 7 - Adjustments'!$E$9:$E$29,'Sch 7 - Adjustments'!$I$9:$I$29,'Sch 3 - NON-MTS Expense'!$A60,'Sch 7 - Adjustments'!$H$9:$H$29,3)</f>
        <v>0</v>
      </c>
      <c r="I60" s="206">
        <f t="shared" si="3"/>
        <v>0</v>
      </c>
    </row>
    <row r="61" spans="1:9" ht="15" customHeight="1" x14ac:dyDescent="0.2">
      <c r="A61" s="80">
        <f>+'Sch 1 - Total Expense'!A61</f>
        <v>40</v>
      </c>
      <c r="B61" s="534" t="s">
        <v>31</v>
      </c>
      <c r="C61" s="534"/>
      <c r="D61" s="396" t="s">
        <v>268</v>
      </c>
      <c r="E61" s="398">
        <v>0</v>
      </c>
      <c r="F61" s="226"/>
      <c r="G61" s="219">
        <f>SUMIFS('Sch 6 - Reclassifications'!$H$9:$H$41,'Sch 6 - Reclassifications'!$F$9:$F$41,'Sch 3 - NON-MTS Expense'!$A61,'Sch 6 - Reclassifications'!$G$9:$G$41,3)-SUMIFS('Sch 6 - Reclassifications'!$L$9:$L$41,'Sch 6 - Reclassifications'!$J$9:$J$41,'Sch 3 - NON-MTS Expense'!$A61,'Sch 6 - Reclassifications'!$K$9:$K$41,3)</f>
        <v>0</v>
      </c>
      <c r="H61" s="219">
        <f>SUMIFS('Sch 7 - Adjustments'!$E$9:$E$29,'Sch 7 - Adjustments'!$I$9:$I$29,'Sch 3 - NON-MTS Expense'!$A61,'Sch 7 - Adjustments'!$H$9:$H$29,3)</f>
        <v>0</v>
      </c>
      <c r="I61" s="206">
        <f t="shared" si="3"/>
        <v>0</v>
      </c>
    </row>
    <row r="62" spans="1:9" ht="15" customHeight="1" x14ac:dyDescent="0.2">
      <c r="A62" s="80">
        <f>+'Sch 1 - Total Expense'!A62</f>
        <v>41</v>
      </c>
      <c r="B62" s="534" t="s">
        <v>32</v>
      </c>
      <c r="C62" s="534"/>
      <c r="D62" s="396" t="s">
        <v>268</v>
      </c>
      <c r="E62" s="398">
        <v>0</v>
      </c>
      <c r="F62" s="226"/>
      <c r="G62" s="219">
        <f>SUMIFS('Sch 6 - Reclassifications'!$H$9:$H$41,'Sch 6 - Reclassifications'!$F$9:$F$41,'Sch 3 - NON-MTS Expense'!$A62,'Sch 6 - Reclassifications'!$G$9:$G$41,3)-SUMIFS('Sch 6 - Reclassifications'!$L$9:$L$41,'Sch 6 - Reclassifications'!$J$9:$J$41,'Sch 3 - NON-MTS Expense'!$A62,'Sch 6 - Reclassifications'!$K$9:$K$41,3)</f>
        <v>0</v>
      </c>
      <c r="H62" s="219">
        <f>SUMIFS('Sch 7 - Adjustments'!$E$9:$E$29,'Sch 7 - Adjustments'!$I$9:$I$29,'Sch 3 - NON-MTS Expense'!$A62,'Sch 7 - Adjustments'!$H$9:$H$29,3)</f>
        <v>0</v>
      </c>
      <c r="I62" s="206">
        <f t="shared" si="3"/>
        <v>0</v>
      </c>
    </row>
    <row r="63" spans="1:9" ht="15" customHeight="1" x14ac:dyDescent="0.2">
      <c r="A63" s="80">
        <f>+'Sch 1 - Total Expense'!A63</f>
        <v>42</v>
      </c>
      <c r="B63" s="534" t="s">
        <v>33</v>
      </c>
      <c r="C63" s="534"/>
      <c r="D63" s="396"/>
      <c r="E63" s="398">
        <v>0</v>
      </c>
      <c r="F63" s="226"/>
      <c r="G63" s="219">
        <f>SUMIFS('Sch 6 - Reclassifications'!$H$9:$H$41,'Sch 6 - Reclassifications'!$F$9:$F$41,'Sch 3 - NON-MTS Expense'!$A63,'Sch 6 - Reclassifications'!$G$9:$G$41,3)-SUMIFS('Sch 6 - Reclassifications'!$L$9:$L$41,'Sch 6 - Reclassifications'!$J$9:$J$41,'Sch 3 - NON-MTS Expense'!$A63,'Sch 6 - Reclassifications'!$K$9:$K$41,3)</f>
        <v>0</v>
      </c>
      <c r="H63" s="219">
        <f>SUMIFS('Sch 7 - Adjustments'!$E$9:$E$29,'Sch 7 - Adjustments'!$I$9:$I$29,'Sch 3 - NON-MTS Expense'!$A63,'Sch 7 - Adjustments'!$H$9:$H$29,3)</f>
        <v>0</v>
      </c>
      <c r="I63" s="206">
        <f t="shared" si="3"/>
        <v>0</v>
      </c>
    </row>
    <row r="64" spans="1:9" ht="15" customHeight="1" x14ac:dyDescent="0.2">
      <c r="A64" s="80">
        <f>+'Sch 1 - Total Expense'!A64</f>
        <v>43</v>
      </c>
      <c r="B64" s="534" t="s">
        <v>34</v>
      </c>
      <c r="C64" s="534"/>
      <c r="D64" s="396" t="s">
        <v>268</v>
      </c>
      <c r="E64" s="398">
        <v>0</v>
      </c>
      <c r="F64" s="226"/>
      <c r="G64" s="219">
        <f>SUMIFS('Sch 6 - Reclassifications'!$H$9:$H$41,'Sch 6 - Reclassifications'!$F$9:$F$41,'Sch 3 - NON-MTS Expense'!$A64,'Sch 6 - Reclassifications'!$G$9:$G$41,3)-SUMIFS('Sch 6 - Reclassifications'!$L$9:$L$41,'Sch 6 - Reclassifications'!$J$9:$J$41,'Sch 3 - NON-MTS Expense'!$A64,'Sch 6 - Reclassifications'!$K$9:$K$41,3)</f>
        <v>0</v>
      </c>
      <c r="H64" s="219">
        <f>SUMIFS('Sch 7 - Adjustments'!$E$9:$E$29,'Sch 7 - Adjustments'!$I$9:$I$29,'Sch 3 - NON-MTS Expense'!$A64,'Sch 7 - Adjustments'!$H$9:$H$29,3)</f>
        <v>0</v>
      </c>
      <c r="I64" s="206">
        <f t="shared" si="3"/>
        <v>0</v>
      </c>
    </row>
    <row r="65" spans="1:9" ht="15" customHeight="1" x14ac:dyDescent="0.2">
      <c r="A65" s="80">
        <f>+'Sch 1 - Total Expense'!A65</f>
        <v>44</v>
      </c>
      <c r="B65" s="534" t="s">
        <v>35</v>
      </c>
      <c r="C65" s="534"/>
      <c r="D65" s="396" t="s">
        <v>268</v>
      </c>
      <c r="E65" s="398">
        <v>0</v>
      </c>
      <c r="F65" s="226"/>
      <c r="G65" s="219">
        <f>SUMIFS('Sch 6 - Reclassifications'!$H$9:$H$41,'Sch 6 - Reclassifications'!$F$9:$F$41,'Sch 3 - NON-MTS Expense'!$A65,'Sch 6 - Reclassifications'!$G$9:$G$41,3)-SUMIFS('Sch 6 - Reclassifications'!$L$9:$L$41,'Sch 6 - Reclassifications'!$J$9:$J$41,'Sch 3 - NON-MTS Expense'!$A65,'Sch 6 - Reclassifications'!$K$9:$K$41,3)</f>
        <v>0</v>
      </c>
      <c r="H65" s="219">
        <f>SUMIFS('Sch 7 - Adjustments'!$E$9:$E$29,'Sch 7 - Adjustments'!$I$9:$I$29,'Sch 3 - NON-MTS Expense'!$A65,'Sch 7 - Adjustments'!$H$9:$H$29,3)</f>
        <v>0</v>
      </c>
      <c r="I65" s="206">
        <f t="shared" si="3"/>
        <v>0</v>
      </c>
    </row>
    <row r="66" spans="1:9" ht="15" customHeight="1" x14ac:dyDescent="0.2">
      <c r="A66" s="80">
        <f>+'Sch 1 - Total Expense'!A66</f>
        <v>45</v>
      </c>
      <c r="B66" s="534" t="s">
        <v>36</v>
      </c>
      <c r="C66" s="534"/>
      <c r="D66" s="396" t="s">
        <v>268</v>
      </c>
      <c r="E66" s="398">
        <v>0</v>
      </c>
      <c r="F66" s="226"/>
      <c r="G66" s="219">
        <f>SUMIFS('Sch 6 - Reclassifications'!$H$9:$H$41,'Sch 6 - Reclassifications'!$F$9:$F$41,'Sch 3 - NON-MTS Expense'!$A66,'Sch 6 - Reclassifications'!$G$9:$G$41,3)-SUMIFS('Sch 6 - Reclassifications'!$L$9:$L$41,'Sch 6 - Reclassifications'!$J$9:$J$41,'Sch 3 - NON-MTS Expense'!$A66,'Sch 6 - Reclassifications'!$K$9:$K$41,3)</f>
        <v>0</v>
      </c>
      <c r="H66" s="219">
        <f>SUMIFS('Sch 7 - Adjustments'!$E$9:$E$29,'Sch 7 - Adjustments'!$I$9:$I$29,'Sch 3 - NON-MTS Expense'!$A66,'Sch 7 - Adjustments'!$H$9:$H$29,3)</f>
        <v>0</v>
      </c>
      <c r="I66" s="206">
        <f t="shared" si="3"/>
        <v>0</v>
      </c>
    </row>
    <row r="67" spans="1:9" ht="15" customHeight="1" x14ac:dyDescent="0.2">
      <c r="A67" s="80">
        <f>+'Sch 1 - Total Expense'!A67</f>
        <v>46</v>
      </c>
      <c r="B67" s="534" t="s">
        <v>37</v>
      </c>
      <c r="C67" s="534"/>
      <c r="D67" s="396" t="s">
        <v>268</v>
      </c>
      <c r="E67" s="398">
        <v>0</v>
      </c>
      <c r="F67" s="226"/>
      <c r="G67" s="219">
        <f>SUMIFS('Sch 6 - Reclassifications'!$H$9:$H$41,'Sch 6 - Reclassifications'!$F$9:$F$41,'Sch 3 - NON-MTS Expense'!$A67,'Sch 6 - Reclassifications'!$G$9:$G$41,3)-SUMIFS('Sch 6 - Reclassifications'!$L$9:$L$41,'Sch 6 - Reclassifications'!$J$9:$J$41,'Sch 3 - NON-MTS Expense'!$A67,'Sch 6 - Reclassifications'!$K$9:$K$41,3)</f>
        <v>0</v>
      </c>
      <c r="H67" s="219">
        <f>SUMIFS('Sch 7 - Adjustments'!$E$9:$E$29,'Sch 7 - Adjustments'!$I$9:$I$29,'Sch 3 - NON-MTS Expense'!$A67,'Sch 7 - Adjustments'!$H$9:$H$29,3)</f>
        <v>0</v>
      </c>
      <c r="I67" s="206">
        <f t="shared" si="3"/>
        <v>0</v>
      </c>
    </row>
    <row r="68" spans="1:9" ht="15" customHeight="1" x14ac:dyDescent="0.2">
      <c r="A68" s="80">
        <f>+'Sch 1 - Total Expense'!A68</f>
        <v>47</v>
      </c>
      <c r="B68" s="534" t="s">
        <v>38</v>
      </c>
      <c r="C68" s="534"/>
      <c r="D68" s="396" t="s">
        <v>268</v>
      </c>
      <c r="E68" s="398">
        <v>0</v>
      </c>
      <c r="F68" s="226"/>
      <c r="G68" s="219">
        <f>SUMIFS('Sch 6 - Reclassifications'!$H$9:$H$41,'Sch 6 - Reclassifications'!$F$9:$F$41,'Sch 3 - NON-MTS Expense'!$A68,'Sch 6 - Reclassifications'!$G$9:$G$41,3)-SUMIFS('Sch 6 - Reclassifications'!$L$9:$L$41,'Sch 6 - Reclassifications'!$J$9:$J$41,'Sch 3 - NON-MTS Expense'!$A68,'Sch 6 - Reclassifications'!$K$9:$K$41,3)</f>
        <v>0</v>
      </c>
      <c r="H68" s="219">
        <f>SUMIFS('Sch 7 - Adjustments'!$E$9:$E$29,'Sch 7 - Adjustments'!$I$9:$I$29,'Sch 3 - NON-MTS Expense'!$A68,'Sch 7 - Adjustments'!$H$9:$H$29,3)</f>
        <v>0</v>
      </c>
      <c r="I68" s="206">
        <f t="shared" si="3"/>
        <v>0</v>
      </c>
    </row>
    <row r="69" spans="1:9" ht="15" customHeight="1" x14ac:dyDescent="0.2">
      <c r="A69" s="80">
        <f>+'Sch 1 - Total Expense'!A69</f>
        <v>48</v>
      </c>
      <c r="B69" s="534" t="s">
        <v>39</v>
      </c>
      <c r="C69" s="534"/>
      <c r="D69" s="396" t="s">
        <v>268</v>
      </c>
      <c r="E69" s="398">
        <v>0</v>
      </c>
      <c r="F69" s="226"/>
      <c r="G69" s="219">
        <f>SUMIFS('Sch 6 - Reclassifications'!$H$9:$H$41,'Sch 6 - Reclassifications'!$F$9:$F$41,'Sch 3 - NON-MTS Expense'!$A69,'Sch 6 - Reclassifications'!$G$9:$G$41,3)-SUMIFS('Sch 6 - Reclassifications'!$L$9:$L$41,'Sch 6 - Reclassifications'!$J$9:$J$41,'Sch 3 - NON-MTS Expense'!$A69,'Sch 6 - Reclassifications'!$K$9:$K$41,3)</f>
        <v>0</v>
      </c>
      <c r="H69" s="219">
        <f>SUMIFS('Sch 7 - Adjustments'!$E$9:$E$29,'Sch 7 - Adjustments'!$I$9:$I$29,'Sch 3 - NON-MTS Expense'!$A69,'Sch 7 - Adjustments'!$H$9:$H$29,3)</f>
        <v>0</v>
      </c>
      <c r="I69" s="206">
        <f t="shared" si="3"/>
        <v>0</v>
      </c>
    </row>
    <row r="70" spans="1:9" ht="15" customHeight="1" x14ac:dyDescent="0.2">
      <c r="A70" s="80">
        <f>+'Sch 1 - Total Expense'!A70</f>
        <v>49</v>
      </c>
      <c r="B70" s="534" t="s">
        <v>40</v>
      </c>
      <c r="C70" s="534"/>
      <c r="D70" s="396" t="s">
        <v>268</v>
      </c>
      <c r="E70" s="398">
        <v>0</v>
      </c>
      <c r="F70" s="226"/>
      <c r="G70" s="219">
        <f>SUMIFS('Sch 6 - Reclassifications'!$H$9:$H$41,'Sch 6 - Reclassifications'!$F$9:$F$41,'Sch 3 - NON-MTS Expense'!$A70,'Sch 6 - Reclassifications'!$G$9:$G$41,3)-SUMIFS('Sch 6 - Reclassifications'!$L$9:$L$41,'Sch 6 - Reclassifications'!$J$9:$J$41,'Sch 3 - NON-MTS Expense'!$A70,'Sch 6 - Reclassifications'!$K$9:$K$41,3)</f>
        <v>0</v>
      </c>
      <c r="H70" s="219">
        <f>SUMIFS('Sch 7 - Adjustments'!$E$9:$E$29,'Sch 7 - Adjustments'!$I$9:$I$29,'Sch 3 - NON-MTS Expense'!$A70,'Sch 7 - Adjustments'!$H$9:$H$29,3)</f>
        <v>0</v>
      </c>
      <c r="I70" s="206">
        <f t="shared" si="3"/>
        <v>0</v>
      </c>
    </row>
    <row r="71" spans="1:9" ht="15" customHeight="1" x14ac:dyDescent="0.2">
      <c r="A71" s="80">
        <f>+'Sch 1 - Total Expense'!A71</f>
        <v>50</v>
      </c>
      <c r="B71" s="534" t="s">
        <v>41</v>
      </c>
      <c r="C71" s="534"/>
      <c r="D71" s="396"/>
      <c r="E71" s="398">
        <v>0</v>
      </c>
      <c r="F71" s="226"/>
      <c r="G71" s="219">
        <f>SUMIFS('Sch 6 - Reclassifications'!$H$9:$H$41,'Sch 6 - Reclassifications'!$F$9:$F$41,'Sch 3 - NON-MTS Expense'!$A71,'Sch 6 - Reclassifications'!$G$9:$G$41,3)-SUMIFS('Sch 6 - Reclassifications'!$L$9:$L$41,'Sch 6 - Reclassifications'!$J$9:$J$41,'Sch 3 - NON-MTS Expense'!$A71,'Sch 6 - Reclassifications'!$K$9:$K$41,3)</f>
        <v>0</v>
      </c>
      <c r="H71" s="219">
        <f>SUMIFS('Sch 7 - Adjustments'!$E$9:$E$29,'Sch 7 - Adjustments'!$I$9:$I$29,'Sch 3 - NON-MTS Expense'!$A71,'Sch 7 - Adjustments'!$H$9:$H$29,3)</f>
        <v>0</v>
      </c>
      <c r="I71" s="206">
        <f t="shared" si="3"/>
        <v>0</v>
      </c>
    </row>
    <row r="72" spans="1:9" ht="15" customHeight="1" x14ac:dyDescent="0.2">
      <c r="A72" s="80">
        <f>+'Sch 1 - Total Expense'!A72</f>
        <v>51</v>
      </c>
      <c r="B72" s="534" t="s">
        <v>42</v>
      </c>
      <c r="C72" s="534"/>
      <c r="D72" s="396"/>
      <c r="E72" s="398">
        <v>0</v>
      </c>
      <c r="F72" s="226"/>
      <c r="G72" s="219">
        <f>SUMIFS('Sch 6 - Reclassifications'!$H$9:$H$41,'Sch 6 - Reclassifications'!$F$9:$F$41,'Sch 3 - NON-MTS Expense'!$A72,'Sch 6 - Reclassifications'!$G$9:$G$41,3)-SUMIFS('Sch 6 - Reclassifications'!$L$9:$L$41,'Sch 6 - Reclassifications'!$J$9:$J$41,'Sch 3 - NON-MTS Expense'!$A72,'Sch 6 - Reclassifications'!$K$9:$K$41,3)</f>
        <v>0</v>
      </c>
      <c r="H72" s="219">
        <f>SUMIFS('Sch 7 - Adjustments'!$E$9:$E$29,'Sch 7 - Adjustments'!$I$9:$I$29,'Sch 3 - NON-MTS Expense'!$A72,'Sch 7 - Adjustments'!$H$9:$H$29,3)</f>
        <v>0</v>
      </c>
      <c r="I72" s="206">
        <f t="shared" si="3"/>
        <v>0</v>
      </c>
    </row>
    <row r="73" spans="1:9" ht="15" customHeight="1" x14ac:dyDescent="0.2">
      <c r="A73" s="80">
        <f>+'Sch 1 - Total Expense'!A73</f>
        <v>52</v>
      </c>
      <c r="B73" s="534" t="s">
        <v>152</v>
      </c>
      <c r="C73" s="534"/>
      <c r="D73" s="396"/>
      <c r="E73" s="398">
        <v>0</v>
      </c>
      <c r="F73" s="226"/>
      <c r="G73" s="219">
        <f>SUMIFS('Sch 6 - Reclassifications'!$H$9:$H$41,'Sch 6 - Reclassifications'!$F$9:$F$41,'Sch 3 - NON-MTS Expense'!$A73,'Sch 6 - Reclassifications'!$G$9:$G$41,3)-SUMIFS('Sch 6 - Reclassifications'!$L$9:$L$41,'Sch 6 - Reclassifications'!$J$9:$J$41,'Sch 3 - NON-MTS Expense'!$A73,'Sch 6 - Reclassifications'!$K$9:$K$41,3)</f>
        <v>0</v>
      </c>
      <c r="H73" s="219">
        <f>SUMIFS('Sch 7 - Adjustments'!$E$9:$E$29,'Sch 7 - Adjustments'!$I$9:$I$29,'Sch 3 - NON-MTS Expense'!$A73,'Sch 7 - Adjustments'!$H$9:$H$29,3)</f>
        <v>0</v>
      </c>
      <c r="I73" s="206">
        <f t="shared" si="3"/>
        <v>0</v>
      </c>
    </row>
    <row r="74" spans="1:9" ht="15" customHeight="1" x14ac:dyDescent="0.2">
      <c r="A74" s="80">
        <f>+'Sch 1 - Total Expense'!A74</f>
        <v>53</v>
      </c>
      <c r="B74" s="534" t="s">
        <v>208</v>
      </c>
      <c r="C74" s="534"/>
      <c r="D74" s="396"/>
      <c r="E74" s="398">
        <v>0</v>
      </c>
      <c r="F74" s="226"/>
      <c r="G74" s="219">
        <f>SUMIFS('Sch 6 - Reclassifications'!$H$9:$H$41,'Sch 6 - Reclassifications'!$F$9:$F$41,'Sch 3 - NON-MTS Expense'!$A74,'Sch 6 - Reclassifications'!$G$9:$G$41,3)-SUMIFS('Sch 6 - Reclassifications'!$L$9:$L$41,'Sch 6 - Reclassifications'!$J$9:$J$41,'Sch 3 - NON-MTS Expense'!$A74,'Sch 6 - Reclassifications'!$K$9:$K$41,3)</f>
        <v>0</v>
      </c>
      <c r="H74" s="219">
        <f>SUMIFS('Sch 7 - Adjustments'!$E$9:$E$29,'Sch 7 - Adjustments'!$I$9:$I$29,'Sch 3 - NON-MTS Expense'!$A74,'Sch 7 - Adjustments'!$H$9:$H$29,3)</f>
        <v>0</v>
      </c>
      <c r="I74" s="206">
        <f t="shared" si="3"/>
        <v>0</v>
      </c>
    </row>
    <row r="75" spans="1:9" ht="15" customHeight="1" x14ac:dyDescent="0.2">
      <c r="A75" s="80">
        <f>+'Sch 1 - Total Expense'!A75</f>
        <v>54</v>
      </c>
      <c r="B75" s="534" t="s">
        <v>207</v>
      </c>
      <c r="C75" s="534"/>
      <c r="D75" s="396"/>
      <c r="E75" s="398">
        <v>0</v>
      </c>
      <c r="F75" s="226"/>
      <c r="G75" s="219">
        <f>SUMIFS('Sch 6 - Reclassifications'!$H$9:$H$41,'Sch 6 - Reclassifications'!$F$9:$F$41,'Sch 3 - NON-MTS Expense'!$A75,'Sch 6 - Reclassifications'!$G$9:$G$41,3)-SUMIFS('Sch 6 - Reclassifications'!$L$9:$L$41,'Sch 6 - Reclassifications'!$J$9:$J$41,'Sch 3 - NON-MTS Expense'!$A75,'Sch 6 - Reclassifications'!$K$9:$K$41,3)</f>
        <v>0</v>
      </c>
      <c r="H75" s="219">
        <f>SUMIFS('Sch 7 - Adjustments'!$E$9:$E$29,'Sch 7 - Adjustments'!$I$9:$I$29,'Sch 3 - NON-MTS Expense'!$A75,'Sch 7 - Adjustments'!$H$9:$H$29,3)</f>
        <v>0</v>
      </c>
      <c r="I75" s="206">
        <f t="shared" si="3"/>
        <v>0</v>
      </c>
    </row>
    <row r="76" spans="1:9" ht="15" customHeight="1" x14ac:dyDescent="0.2">
      <c r="A76" s="80">
        <f>+'Sch 1 - Total Expense'!A76</f>
        <v>55</v>
      </c>
      <c r="B76" s="584" t="s">
        <v>269</v>
      </c>
      <c r="C76" s="584"/>
      <c r="D76" s="396"/>
      <c r="E76" s="398">
        <v>0</v>
      </c>
      <c r="F76" s="226"/>
      <c r="G76" s="219">
        <f>SUMIFS('Sch 6 - Reclassifications'!$H$9:$H$41,'Sch 6 - Reclassifications'!$F$9:$F$41,'Sch 3 - NON-MTS Expense'!$A76,'Sch 6 - Reclassifications'!$G$9:$G$41,3)-SUMIFS('Sch 6 - Reclassifications'!$L$9:$L$41,'Sch 6 - Reclassifications'!$J$9:$J$41,'Sch 3 - NON-MTS Expense'!$A76,'Sch 6 - Reclassifications'!$K$9:$K$41,3)</f>
        <v>0</v>
      </c>
      <c r="H76" s="219">
        <f>SUMIFS('Sch 7 - Adjustments'!$E$9:$E$29,'Sch 7 - Adjustments'!$I$9:$I$29,'Sch 3 - NON-MTS Expense'!$A76,'Sch 7 - Adjustments'!$H$9:$H$29,3)</f>
        <v>0</v>
      </c>
      <c r="I76" s="206">
        <f>SUM(E76:H76)</f>
        <v>0</v>
      </c>
    </row>
    <row r="77" spans="1:9" ht="15" customHeight="1" x14ac:dyDescent="0.2">
      <c r="A77" s="80">
        <f>+'Sch 1 - Total Expense'!A77</f>
        <v>56</v>
      </c>
      <c r="B77" s="584" t="s">
        <v>269</v>
      </c>
      <c r="C77" s="584"/>
      <c r="D77" s="396"/>
      <c r="E77" s="398">
        <v>0</v>
      </c>
      <c r="F77" s="226"/>
      <c r="G77" s="219">
        <f>SUMIFS('Sch 6 - Reclassifications'!$H$9:$H$41,'Sch 6 - Reclassifications'!$F$9:$F$41,'Sch 3 - NON-MTS Expense'!$A77,'Sch 6 - Reclassifications'!$G$9:$G$41,3)-SUMIFS('Sch 6 - Reclassifications'!$L$9:$L$41,'Sch 6 - Reclassifications'!$J$9:$J$41,'Sch 3 - NON-MTS Expense'!$A77,'Sch 6 - Reclassifications'!$K$9:$K$41,3)</f>
        <v>0</v>
      </c>
      <c r="H77" s="219">
        <f>SUMIFS('Sch 7 - Adjustments'!$E$9:$E$29,'Sch 7 - Adjustments'!$I$9:$I$29,'Sch 3 - NON-MTS Expense'!$A77,'Sch 7 - Adjustments'!$H$9:$H$29,3)</f>
        <v>0</v>
      </c>
      <c r="I77" s="206">
        <f t="shared" si="3"/>
        <v>0</v>
      </c>
    </row>
    <row r="78" spans="1:9" ht="15" customHeight="1" x14ac:dyDescent="0.2">
      <c r="A78" s="80">
        <f>+'Sch 1 - Total Expense'!A78</f>
        <v>57</v>
      </c>
      <c r="B78" s="584" t="s">
        <v>269</v>
      </c>
      <c r="C78" s="584"/>
      <c r="D78" s="396"/>
      <c r="E78" s="399">
        <v>0</v>
      </c>
      <c r="F78" s="226"/>
      <c r="G78" s="220">
        <f>SUMIFS('Sch 6 - Reclassifications'!$H$9:$H$41,'Sch 6 - Reclassifications'!$F$9:$F$41,'Sch 3 - NON-MTS Expense'!$A78,'Sch 6 - Reclassifications'!$G$9:$G$41,3)-SUMIFS('Sch 6 - Reclassifications'!$L$9:$L$41,'Sch 6 - Reclassifications'!$J$9:$J$41,'Sch 3 - NON-MTS Expense'!$A78,'Sch 6 - Reclassifications'!$K$9:$K$41,3)</f>
        <v>0</v>
      </c>
      <c r="H78" s="220">
        <f>SUMIFS('Sch 7 - Adjustments'!$E$9:$E$29,'Sch 7 - Adjustments'!$I$9:$I$29,'Sch 3 - NON-MTS Expense'!$A78,'Sch 7 - Adjustments'!$H$9:$H$29,3)</f>
        <v>0</v>
      </c>
      <c r="I78" s="208">
        <f>SUM(E78:H78)</f>
        <v>0</v>
      </c>
    </row>
    <row r="79" spans="1:9" ht="15" customHeight="1" x14ac:dyDescent="0.2">
      <c r="A79" s="80"/>
      <c r="B79" s="540" t="str">
        <f>+'Sch 1 - Total Expense'!B79:C79</f>
        <v>Total Administrative &amp; General</v>
      </c>
      <c r="C79" s="541"/>
      <c r="D79" s="209"/>
      <c r="E79" s="204">
        <f>SUM(E48:E78)</f>
        <v>0</v>
      </c>
      <c r="F79" s="204">
        <f>SUM(F48:F78)</f>
        <v>0</v>
      </c>
      <c r="G79" s="204">
        <f>SUM(G48:G78)</f>
        <v>0</v>
      </c>
      <c r="H79" s="204">
        <f>SUM(H48:H78)</f>
        <v>0</v>
      </c>
      <c r="I79" s="210">
        <f>SUM(I48:I78)</f>
        <v>0</v>
      </c>
    </row>
    <row r="80" spans="1:9" ht="15" customHeight="1" x14ac:dyDescent="0.2">
      <c r="A80" s="80"/>
      <c r="B80" s="586"/>
      <c r="C80" s="587"/>
      <c r="D80" s="209"/>
      <c r="E80" s="191"/>
      <c r="F80" s="191"/>
      <c r="G80" s="191"/>
      <c r="H80" s="191"/>
      <c r="I80" s="222"/>
    </row>
    <row r="81" spans="1:9" ht="19.5" customHeight="1" thickBot="1" x14ac:dyDescent="0.25">
      <c r="A81" s="83"/>
      <c r="B81" s="581" t="str">
        <f>+'Sch 1 - Total Expense'!B81:C81</f>
        <v xml:space="preserve">        Total Fire District / Agency</v>
      </c>
      <c r="C81" s="582"/>
      <c r="D81" s="211"/>
      <c r="E81" s="212">
        <f>E45+E79</f>
        <v>0</v>
      </c>
      <c r="F81" s="212">
        <f>F45+F79</f>
        <v>0</v>
      </c>
      <c r="G81" s="212">
        <f>G45+G79</f>
        <v>0</v>
      </c>
      <c r="H81" s="212">
        <f>H45+H79</f>
        <v>0</v>
      </c>
      <c r="I81" s="213">
        <f>I45+I79</f>
        <v>0</v>
      </c>
    </row>
    <row r="82" spans="1:9" s="15" customFormat="1" ht="10.5" customHeight="1" x14ac:dyDescent="0.2">
      <c r="A82" s="25"/>
      <c r="B82" s="26"/>
      <c r="E82" s="24"/>
      <c r="F82" s="24"/>
      <c r="G82" s="24"/>
      <c r="H82" s="24"/>
      <c r="I82" s="24"/>
    </row>
    <row r="83" spans="1:9" ht="28.5" customHeight="1" x14ac:dyDescent="0.2">
      <c r="A83" s="27"/>
      <c r="B83" s="578"/>
      <c r="C83" s="578"/>
      <c r="D83" s="578"/>
      <c r="E83" s="578"/>
      <c r="F83" s="578"/>
      <c r="G83" s="578"/>
      <c r="H83" s="578"/>
      <c r="I83" s="21"/>
    </row>
    <row r="84" spans="1:9" ht="28.5" customHeight="1" x14ac:dyDescent="0.2">
      <c r="A84" s="27"/>
      <c r="B84" s="578"/>
      <c r="C84" s="578"/>
      <c r="D84" s="578"/>
      <c r="E84" s="578"/>
      <c r="F84" s="578"/>
      <c r="G84" s="578"/>
      <c r="H84" s="578"/>
    </row>
  </sheetData>
  <sheetProtection algorithmName="SHA-512" hashValue="/ubifBIhf4JerArzCmUygkEgeOtqc5J/PwUVqCPuAQ3vtuZFMe2Ss7tFLI1pT1+2ThTrPWXRVuhqEqk9AVhNJg==" saltValue="A3FdNSQZlqHbiN/7EfhiFA==" spinCount="100000" sheet="1" objects="1" scenarios="1"/>
  <protectedRanges>
    <protectedRange sqref="D10:D19 D23:D30 D34:D41 D48:D78 B76:C78" name="Range6"/>
    <protectedRange sqref="E23:E24 E26:E30" name="Range3"/>
    <protectedRange sqref="E10:E19 E25 E47:E48 E55:E57 E76" name="Range1"/>
    <protectedRange sqref="E34:E41" name="Range4"/>
    <protectedRange sqref="E49:E54 E58:E75 E77:E78" name="Range5"/>
  </protectedRanges>
  <mergeCells count="83">
    <mergeCell ref="B74:C74"/>
    <mergeCell ref="B75:C75"/>
    <mergeCell ref="B83:H83"/>
    <mergeCell ref="B68:C68"/>
    <mergeCell ref="B63:C63"/>
    <mergeCell ref="B69:C69"/>
    <mergeCell ref="B81:C81"/>
    <mergeCell ref="B70:C70"/>
    <mergeCell ref="B64:C64"/>
    <mergeCell ref="B65:C65"/>
    <mergeCell ref="B66:C66"/>
    <mergeCell ref="B60:C60"/>
    <mergeCell ref="B61:C61"/>
    <mergeCell ref="B62:C62"/>
    <mergeCell ref="B84:H84"/>
    <mergeCell ref="A4:B4"/>
    <mergeCell ref="C4:E4"/>
    <mergeCell ref="G4:H4"/>
    <mergeCell ref="B76:C76"/>
    <mergeCell ref="B77:C77"/>
    <mergeCell ref="B78:C78"/>
    <mergeCell ref="B79:C79"/>
    <mergeCell ref="B80:C80"/>
    <mergeCell ref="B67:C67"/>
    <mergeCell ref="B71:C71"/>
    <mergeCell ref="B72:C72"/>
    <mergeCell ref="B73:C73"/>
    <mergeCell ref="B54:C54"/>
    <mergeCell ref="B55:C55"/>
    <mergeCell ref="B56:C56"/>
    <mergeCell ref="B58:C58"/>
    <mergeCell ref="B59:C59"/>
    <mergeCell ref="B57:C57"/>
    <mergeCell ref="B38:C38"/>
    <mergeCell ref="B40:C40"/>
    <mergeCell ref="B41:C41"/>
    <mergeCell ref="B42:C42"/>
    <mergeCell ref="B43:C43"/>
    <mergeCell ref="B52:C52"/>
    <mergeCell ref="B53:C53"/>
    <mergeCell ref="B37:C37"/>
    <mergeCell ref="B27:C27"/>
    <mergeCell ref="B28:C28"/>
    <mergeCell ref="B29:C29"/>
    <mergeCell ref="B30:C30"/>
    <mergeCell ref="B31:C31"/>
    <mergeCell ref="B51:C51"/>
    <mergeCell ref="B49:C49"/>
    <mergeCell ref="B50:C50"/>
    <mergeCell ref="B39:C39"/>
    <mergeCell ref="B46:C46"/>
    <mergeCell ref="B44:C44"/>
    <mergeCell ref="B45:C45"/>
    <mergeCell ref="B48:C48"/>
    <mergeCell ref="B11:C11"/>
    <mergeCell ref="B12:C12"/>
    <mergeCell ref="B13:C13"/>
    <mergeCell ref="B25:C25"/>
    <mergeCell ref="B47:C47"/>
    <mergeCell ref="B33:C33"/>
    <mergeCell ref="B34:C34"/>
    <mergeCell ref="B35:C35"/>
    <mergeCell ref="B36:C36"/>
    <mergeCell ref="B26:C26"/>
    <mergeCell ref="B15:C15"/>
    <mergeCell ref="B16:C16"/>
    <mergeCell ref="B17:C17"/>
    <mergeCell ref="B18:C18"/>
    <mergeCell ref="B19:C19"/>
    <mergeCell ref="B20:C20"/>
    <mergeCell ref="B21:C21"/>
    <mergeCell ref="B22:C22"/>
    <mergeCell ref="B23:C23"/>
    <mergeCell ref="B24:C24"/>
    <mergeCell ref="B14:C14"/>
    <mergeCell ref="B9:C9"/>
    <mergeCell ref="B10:C10"/>
    <mergeCell ref="A1:I1"/>
    <mergeCell ref="A3:B3"/>
    <mergeCell ref="C3:E3"/>
    <mergeCell ref="H3:I3"/>
    <mergeCell ref="A6:A8"/>
    <mergeCell ref="B6:C8"/>
  </mergeCells>
  <printOptions horizontalCentered="1"/>
  <pageMargins left="0.33" right="0.33" top="0.75" bottom="0.5" header="0.25" footer="0.25"/>
  <pageSetup scale="65" fitToHeight="0" orientation="portrait" r:id="rId1"/>
  <headerFooter alignWithMargins="0">
    <oddHeader>&amp;L&amp;9State of Washington – Healthcare Authority&amp;R&amp;9Healthcare Authority
Ground Emergency Medical Transportation</oddHeader>
    <oddFooter>&amp;R&amp;9Page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C9E35-76F6-45E3-A8D2-A76E64F849C4}">
  <sheetPr codeName="Sheet6">
    <pageSetUpPr fitToPage="1"/>
  </sheetPr>
  <dimension ref="A1:N72"/>
  <sheetViews>
    <sheetView showGridLines="0" zoomScaleNormal="100" zoomScaleSheetLayoutView="100" zoomScalePageLayoutView="90" workbookViewId="0">
      <selection activeCell="E10" sqref="E10"/>
    </sheetView>
  </sheetViews>
  <sheetFormatPr defaultColWidth="4.6640625" defaultRowHeight="10.5" customHeight="1" x14ac:dyDescent="0.2"/>
  <cols>
    <col min="1" max="1" width="6.5546875" style="13" bestFit="1" customWidth="1"/>
    <col min="2" max="2" width="17.6640625" style="13" customWidth="1"/>
    <col min="3" max="3" width="18.33203125" style="13" customWidth="1"/>
    <col min="4" max="4" width="8.44140625" style="13" customWidth="1"/>
    <col min="5" max="8" width="15" style="19" customWidth="1"/>
    <col min="9" max="10" width="14.77734375" style="19" customWidth="1"/>
    <col min="11" max="12" width="4.6640625" style="13"/>
    <col min="13" max="13" width="9.33203125" style="13" hidden="1" customWidth="1"/>
    <col min="14" max="14" width="0" style="13" hidden="1" customWidth="1"/>
    <col min="15" max="16384" width="4.6640625" style="13"/>
  </cols>
  <sheetData>
    <row r="1" spans="1:10" s="10" customFormat="1" ht="12" customHeight="1" x14ac:dyDescent="0.2">
      <c r="A1" s="549" t="s">
        <v>195</v>
      </c>
      <c r="B1" s="549"/>
      <c r="C1" s="549"/>
      <c r="D1" s="549"/>
      <c r="E1" s="549"/>
      <c r="F1" s="549"/>
      <c r="G1" s="549"/>
      <c r="H1" s="549"/>
      <c r="I1" s="549"/>
      <c r="J1" s="549"/>
    </row>
    <row r="2" spans="1:10" ht="12" customHeight="1" x14ac:dyDescent="0.2">
      <c r="A2" s="11"/>
      <c r="B2" s="11"/>
      <c r="C2" s="14"/>
      <c r="D2" s="14"/>
      <c r="E2" s="17"/>
      <c r="F2" s="17"/>
      <c r="G2" s="17"/>
      <c r="H2" s="17"/>
      <c r="I2" s="17"/>
      <c r="J2" s="17"/>
    </row>
    <row r="3" spans="1:10" ht="12" customHeight="1" x14ac:dyDescent="0.2">
      <c r="A3" s="537" t="s">
        <v>192</v>
      </c>
      <c r="B3" s="537"/>
      <c r="C3" s="569">
        <f>Fire_District_Name</f>
        <v>0</v>
      </c>
      <c r="D3" s="569"/>
      <c r="E3" s="569"/>
      <c r="F3" s="89"/>
      <c r="H3" s="88" t="s">
        <v>127</v>
      </c>
      <c r="I3" s="550">
        <f>FYE</f>
        <v>0</v>
      </c>
      <c r="J3" s="550"/>
    </row>
    <row r="4" spans="1:10" ht="12" customHeight="1" x14ac:dyDescent="0.2">
      <c r="A4" s="537" t="s">
        <v>125</v>
      </c>
      <c r="B4" s="537"/>
      <c r="C4" s="579">
        <f>NPI</f>
        <v>0</v>
      </c>
      <c r="D4" s="579"/>
      <c r="E4" s="579"/>
      <c r="F4" s="89"/>
      <c r="G4" s="580"/>
      <c r="H4" s="580"/>
      <c r="I4" s="110"/>
      <c r="J4" s="36"/>
    </row>
    <row r="5" spans="1:10" ht="12" customHeight="1" thickBot="1" x14ac:dyDescent="0.25">
      <c r="H5" s="20"/>
      <c r="I5" s="20"/>
      <c r="J5" s="24"/>
    </row>
    <row r="6" spans="1:10" ht="10.5" customHeight="1" x14ac:dyDescent="0.2">
      <c r="A6" s="558" t="s">
        <v>99</v>
      </c>
      <c r="B6" s="561" t="s">
        <v>53</v>
      </c>
      <c r="C6" s="562"/>
      <c r="D6" s="91"/>
      <c r="E6" s="92">
        <v>1</v>
      </c>
      <c r="F6" s="92">
        <v>2</v>
      </c>
      <c r="G6" s="92">
        <v>3</v>
      </c>
      <c r="H6" s="92">
        <v>4</v>
      </c>
      <c r="I6" s="112">
        <v>5</v>
      </c>
      <c r="J6" s="93">
        <v>6</v>
      </c>
    </row>
    <row r="7" spans="1:10" ht="25.5" x14ac:dyDescent="0.2">
      <c r="A7" s="559"/>
      <c r="B7" s="563"/>
      <c r="C7" s="564"/>
      <c r="D7" s="113" t="s">
        <v>106</v>
      </c>
      <c r="E7" s="94" t="s">
        <v>114</v>
      </c>
      <c r="F7" s="94" t="s">
        <v>216</v>
      </c>
      <c r="G7" s="94" t="s">
        <v>135</v>
      </c>
      <c r="H7" s="94" t="s">
        <v>115</v>
      </c>
      <c r="I7" s="94" t="s">
        <v>164</v>
      </c>
      <c r="J7" s="95" t="s">
        <v>165</v>
      </c>
    </row>
    <row r="8" spans="1:10" ht="23.25" customHeight="1" thickBot="1" x14ac:dyDescent="0.25">
      <c r="A8" s="560"/>
      <c r="B8" s="565"/>
      <c r="C8" s="566"/>
      <c r="D8" s="71"/>
      <c r="E8" s="96"/>
      <c r="F8" s="97" t="s">
        <v>187</v>
      </c>
      <c r="G8" s="97" t="s">
        <v>134</v>
      </c>
      <c r="H8" s="96"/>
      <c r="I8" s="115">
        <f>+E25</f>
        <v>0</v>
      </c>
      <c r="J8" s="116">
        <f>+E26</f>
        <v>0</v>
      </c>
    </row>
    <row r="9" spans="1:10" ht="18" customHeight="1" thickTop="1" x14ac:dyDescent="0.2">
      <c r="A9" s="75"/>
      <c r="B9" s="538" t="str">
        <f>+'Sch 1 - Total Expense'!B9:C9</f>
        <v>Capital Related</v>
      </c>
      <c r="C9" s="538"/>
      <c r="D9" s="76"/>
      <c r="E9" s="77"/>
      <c r="F9" s="77"/>
      <c r="G9" s="77"/>
      <c r="H9" s="77"/>
      <c r="I9" s="77"/>
      <c r="J9" s="78"/>
    </row>
    <row r="10" spans="1:10" ht="15.75" customHeight="1" x14ac:dyDescent="0.2">
      <c r="A10" s="80">
        <f>+'Sch 1 - Total Expense'!A10</f>
        <v>1</v>
      </c>
      <c r="B10" s="534" t="s">
        <v>9</v>
      </c>
      <c r="C10" s="534"/>
      <c r="D10" s="396"/>
      <c r="E10" s="397">
        <v>0</v>
      </c>
      <c r="F10" s="189">
        <f>SUMIFS('Sch 6 - Reclassifications'!$H$9:$H$41,'Sch 6 - Reclassifications'!$F$9:$F$41,'Sch 4 - CRSB'!$A10,'Sch 6 - Reclassifications'!$G$9:$G$41,4)-SUMIFS('Sch 6 - Reclassifications'!$L$9:$L$41,'Sch 6 - Reclassifications'!$J$9:$J$41,'Sch 4 - CRSB'!$A10,'Sch 6 - Reclassifications'!$K$9:$K$41,4)</f>
        <v>0</v>
      </c>
      <c r="G10" s="189">
        <f>SUMIFS('Sch 7 - Adjustments'!$E$9:$E$29,'Sch 7 - Adjustments'!$I$9:$I$29,'Sch 4 - CRSB'!$A10,'Sch 7 - Adjustments'!$H$9:$H$29,4)</f>
        <v>0</v>
      </c>
      <c r="H10" s="189">
        <f>SUM(E10:G10)</f>
        <v>0</v>
      </c>
      <c r="I10" s="189">
        <f>+H10*$I$8</f>
        <v>0</v>
      </c>
      <c r="J10" s="207">
        <f t="shared" ref="J10:J19" si="0">+H10*$J$8</f>
        <v>0</v>
      </c>
    </row>
    <row r="11" spans="1:10" ht="15.75" customHeight="1" x14ac:dyDescent="0.2">
      <c r="A11" s="80">
        <f>+'Sch 1 - Total Expense'!A11</f>
        <v>2</v>
      </c>
      <c r="B11" s="534" t="s">
        <v>10</v>
      </c>
      <c r="C11" s="534"/>
      <c r="D11" s="396"/>
      <c r="E11" s="398">
        <v>0</v>
      </c>
      <c r="F11" s="191">
        <f>SUMIFS('Sch 6 - Reclassifications'!$H$9:$H$41,'Sch 6 - Reclassifications'!$F$9:$F$41,'Sch 4 - CRSB'!$A11,'Sch 6 - Reclassifications'!$G$9:$G$41,4)-SUMIFS('Sch 6 - Reclassifications'!$L$9:$L$41,'Sch 6 - Reclassifications'!$J$9:$J$41,'Sch 4 - CRSB'!$A11,'Sch 6 - Reclassifications'!$K$9:$K$41,4)</f>
        <v>0</v>
      </c>
      <c r="G11" s="191">
        <f>SUMIFS('Sch 7 - Adjustments'!$E$9:$E$29,'Sch 7 - Adjustments'!$I$9:$I$29,'Sch 4 - CRSB'!$A11,'Sch 7 - Adjustments'!$H$9:$H$29,4)</f>
        <v>0</v>
      </c>
      <c r="H11" s="191">
        <f>SUM(E11:G11)</f>
        <v>0</v>
      </c>
      <c r="I11" s="191">
        <f t="shared" ref="I11:I19" si="1">+H11*$I$8</f>
        <v>0</v>
      </c>
      <c r="J11" s="206">
        <f t="shared" si="0"/>
        <v>0</v>
      </c>
    </row>
    <row r="12" spans="1:10" ht="15.75" customHeight="1" x14ac:dyDescent="0.2">
      <c r="A12" s="80">
        <f>+'Sch 1 - Total Expense'!A12</f>
        <v>3</v>
      </c>
      <c r="B12" s="534" t="s">
        <v>11</v>
      </c>
      <c r="C12" s="534"/>
      <c r="D12" s="396"/>
      <c r="E12" s="398">
        <v>0</v>
      </c>
      <c r="F12" s="191">
        <f>SUMIFS('Sch 6 - Reclassifications'!$H$9:$H$41,'Sch 6 - Reclassifications'!$F$9:$F$41,'Sch 4 - CRSB'!$A12,'Sch 6 - Reclassifications'!$G$9:$G$41,4)-SUMIFS('Sch 6 - Reclassifications'!$L$9:$L$41,'Sch 6 - Reclassifications'!$J$9:$J$41,'Sch 4 - CRSB'!$A12,'Sch 6 - Reclassifications'!$K$9:$K$41,4)</f>
        <v>0</v>
      </c>
      <c r="G12" s="191">
        <f>SUMIFS('Sch 7 - Adjustments'!$E$9:$E$29,'Sch 7 - Adjustments'!$I$9:$I$29,'Sch 4 - CRSB'!$A12,'Sch 7 - Adjustments'!$H$9:$H$29,4)</f>
        <v>0</v>
      </c>
      <c r="H12" s="191">
        <f t="shared" ref="H12:H17" si="2">SUM(E12:G12)</f>
        <v>0</v>
      </c>
      <c r="I12" s="191">
        <f t="shared" si="1"/>
        <v>0</v>
      </c>
      <c r="J12" s="206">
        <f t="shared" si="0"/>
        <v>0</v>
      </c>
    </row>
    <row r="13" spans="1:10" ht="15.75" customHeight="1" x14ac:dyDescent="0.2">
      <c r="A13" s="80">
        <f>+'Sch 1 - Total Expense'!A13</f>
        <v>4</v>
      </c>
      <c r="B13" s="534" t="s">
        <v>12</v>
      </c>
      <c r="C13" s="534"/>
      <c r="D13" s="396" t="s">
        <v>268</v>
      </c>
      <c r="E13" s="398">
        <v>0</v>
      </c>
      <c r="F13" s="191">
        <f>SUMIFS('Sch 6 - Reclassifications'!$H$9:$H$41,'Sch 6 - Reclassifications'!$F$9:$F$41,'Sch 4 - CRSB'!$A13,'Sch 6 - Reclassifications'!$G$9:$G$41,4)-SUMIFS('Sch 6 - Reclassifications'!$L$9:$L$41,'Sch 6 - Reclassifications'!$J$9:$J$41,'Sch 4 - CRSB'!$A13,'Sch 6 - Reclassifications'!$K$9:$K$41,4)</f>
        <v>0</v>
      </c>
      <c r="G13" s="191">
        <f>SUMIFS('Sch 7 - Adjustments'!$E$9:$E$29,'Sch 7 - Adjustments'!$I$9:$I$29,'Sch 4 - CRSB'!$A13,'Sch 7 - Adjustments'!$H$9:$H$29,4)</f>
        <v>0</v>
      </c>
      <c r="H13" s="191">
        <f t="shared" si="2"/>
        <v>0</v>
      </c>
      <c r="I13" s="191">
        <f t="shared" si="1"/>
        <v>0</v>
      </c>
      <c r="J13" s="206">
        <f t="shared" si="0"/>
        <v>0</v>
      </c>
    </row>
    <row r="14" spans="1:10" ht="15.75" customHeight="1" x14ac:dyDescent="0.2">
      <c r="A14" s="80">
        <f>+'Sch 1 - Total Expense'!A14</f>
        <v>5</v>
      </c>
      <c r="B14" s="534" t="s">
        <v>13</v>
      </c>
      <c r="C14" s="534"/>
      <c r="D14" s="396"/>
      <c r="E14" s="398">
        <v>0</v>
      </c>
      <c r="F14" s="191">
        <f>SUMIFS('Sch 6 - Reclassifications'!$H$9:$H$41,'Sch 6 - Reclassifications'!$F$9:$F$41,'Sch 4 - CRSB'!$A14,'Sch 6 - Reclassifications'!$G$9:$G$41,4)-SUMIFS('Sch 6 - Reclassifications'!$L$9:$L$41,'Sch 6 - Reclassifications'!$J$9:$J$41,'Sch 4 - CRSB'!$A14,'Sch 6 - Reclassifications'!$K$9:$K$41,4)</f>
        <v>0</v>
      </c>
      <c r="G14" s="191">
        <f>SUMIFS('Sch 7 - Adjustments'!$E$9:$E$29,'Sch 7 - Adjustments'!$I$9:$I$29,'Sch 4 - CRSB'!$A14,'Sch 7 - Adjustments'!$H$9:$H$29,4)</f>
        <v>0</v>
      </c>
      <c r="H14" s="191">
        <f t="shared" si="2"/>
        <v>0</v>
      </c>
      <c r="I14" s="191">
        <f t="shared" si="1"/>
        <v>0</v>
      </c>
      <c r="J14" s="206">
        <f t="shared" si="0"/>
        <v>0</v>
      </c>
    </row>
    <row r="15" spans="1:10" ht="15.75" customHeight="1" x14ac:dyDescent="0.2">
      <c r="A15" s="80">
        <f>+'Sch 1 - Total Expense'!A15</f>
        <v>6</v>
      </c>
      <c r="B15" s="534" t="s">
        <v>14</v>
      </c>
      <c r="C15" s="534"/>
      <c r="D15" s="396" t="s">
        <v>268</v>
      </c>
      <c r="E15" s="398">
        <v>0</v>
      </c>
      <c r="F15" s="191">
        <f>SUMIFS('Sch 6 - Reclassifications'!$H$9:$H$41,'Sch 6 - Reclassifications'!$F$9:$F$41,'Sch 4 - CRSB'!$A15,'Sch 6 - Reclassifications'!$G$9:$G$41,4)-SUMIFS('Sch 6 - Reclassifications'!$L$9:$L$41,'Sch 6 - Reclassifications'!$J$9:$J$41,'Sch 4 - CRSB'!$A15,'Sch 6 - Reclassifications'!$K$9:$K$41,4)</f>
        <v>0</v>
      </c>
      <c r="G15" s="191">
        <f>SUMIFS('Sch 7 - Adjustments'!$E$9:$E$29,'Sch 7 - Adjustments'!$I$9:$I$29,'Sch 4 - CRSB'!$A15,'Sch 7 - Adjustments'!$H$9:$H$29,4)</f>
        <v>0</v>
      </c>
      <c r="H15" s="191">
        <f t="shared" si="2"/>
        <v>0</v>
      </c>
      <c r="I15" s="191">
        <f t="shared" si="1"/>
        <v>0</v>
      </c>
      <c r="J15" s="206">
        <f t="shared" si="0"/>
        <v>0</v>
      </c>
    </row>
    <row r="16" spans="1:10" ht="15.75" customHeight="1" x14ac:dyDescent="0.2">
      <c r="A16" s="80">
        <f>+'Sch 1 - Total Expense'!A16</f>
        <v>7</v>
      </c>
      <c r="B16" s="534" t="s">
        <v>15</v>
      </c>
      <c r="C16" s="534"/>
      <c r="D16" s="396" t="s">
        <v>268</v>
      </c>
      <c r="E16" s="398">
        <v>0</v>
      </c>
      <c r="F16" s="191">
        <f>SUMIFS('Sch 6 - Reclassifications'!$H$9:$H$41,'Sch 6 - Reclassifications'!$F$9:$F$41,'Sch 4 - CRSB'!$A16,'Sch 6 - Reclassifications'!$G$9:$G$41,4)-SUMIFS('Sch 6 - Reclassifications'!$L$9:$L$41,'Sch 6 - Reclassifications'!$J$9:$J$41,'Sch 4 - CRSB'!$A16,'Sch 6 - Reclassifications'!$K$9:$K$41,4)</f>
        <v>0</v>
      </c>
      <c r="G16" s="191">
        <f>SUMIFS('Sch 7 - Adjustments'!$E$9:$E$29,'Sch 7 - Adjustments'!$I$9:$I$29,'Sch 4 - CRSB'!$A16,'Sch 7 - Adjustments'!$H$9:$H$29,4)</f>
        <v>0</v>
      </c>
      <c r="H16" s="191">
        <f t="shared" si="2"/>
        <v>0</v>
      </c>
      <c r="I16" s="191">
        <f t="shared" si="1"/>
        <v>0</v>
      </c>
      <c r="J16" s="206">
        <f t="shared" si="0"/>
        <v>0</v>
      </c>
    </row>
    <row r="17" spans="1:14" ht="15.75" customHeight="1" x14ac:dyDescent="0.2">
      <c r="A17" s="80">
        <f>+'Sch 1 - Total Expense'!A17</f>
        <v>8</v>
      </c>
      <c r="B17" s="534" t="s">
        <v>16</v>
      </c>
      <c r="C17" s="534"/>
      <c r="D17" s="396" t="s">
        <v>268</v>
      </c>
      <c r="E17" s="398">
        <v>0</v>
      </c>
      <c r="F17" s="191">
        <f>SUMIFS('Sch 6 - Reclassifications'!$H$9:$H$41,'Sch 6 - Reclassifications'!$F$9:$F$41,'Sch 4 - CRSB'!$A17,'Sch 6 - Reclassifications'!$G$9:$G$41,4)-SUMIFS('Sch 6 - Reclassifications'!$L$9:$L$41,'Sch 6 - Reclassifications'!$J$9:$J$41,'Sch 4 - CRSB'!$A17,'Sch 6 - Reclassifications'!$K$9:$K$41,4)</f>
        <v>0</v>
      </c>
      <c r="G17" s="191">
        <f>SUMIFS('Sch 7 - Adjustments'!$E$9:$E$29,'Sch 7 - Adjustments'!$I$9:$I$29,'Sch 4 - CRSB'!$A17,'Sch 7 - Adjustments'!$H$9:$H$29,4)</f>
        <v>0</v>
      </c>
      <c r="H17" s="191">
        <f t="shared" si="2"/>
        <v>0</v>
      </c>
      <c r="I17" s="191">
        <f t="shared" si="1"/>
        <v>0</v>
      </c>
      <c r="J17" s="206">
        <f t="shared" si="0"/>
        <v>0</v>
      </c>
    </row>
    <row r="18" spans="1:14" ht="15.75" customHeight="1" x14ac:dyDescent="0.2">
      <c r="A18" s="80">
        <f>+'Sch 1 - Total Expense'!A18</f>
        <v>9</v>
      </c>
      <c r="B18" s="572" t="s">
        <v>269</v>
      </c>
      <c r="C18" s="573"/>
      <c r="D18" s="396"/>
      <c r="E18" s="398">
        <v>0</v>
      </c>
      <c r="F18" s="191">
        <f>SUMIFS('Sch 6 - Reclassifications'!$H$9:$H$41,'Sch 6 - Reclassifications'!$F$9:$F$41,'Sch 4 - CRSB'!$A18,'Sch 6 - Reclassifications'!$G$9:$G$41,4)-SUMIFS('Sch 6 - Reclassifications'!$L$9:$L$41,'Sch 6 - Reclassifications'!$J$9:$J$41,'Sch 4 - CRSB'!$A18,'Sch 6 - Reclassifications'!$K$9:$K$41,4)</f>
        <v>0</v>
      </c>
      <c r="G18" s="191">
        <f>SUMIFS('Sch 7 - Adjustments'!$E$9:$E$29,'Sch 7 - Adjustments'!$I$9:$I$29,'Sch 4 - CRSB'!$A18,'Sch 7 - Adjustments'!$H$9:$H$29,4)</f>
        <v>0</v>
      </c>
      <c r="H18" s="191">
        <f>SUM(E18:G18)</f>
        <v>0</v>
      </c>
      <c r="I18" s="191">
        <f t="shared" si="1"/>
        <v>0</v>
      </c>
      <c r="J18" s="206">
        <f t="shared" si="0"/>
        <v>0</v>
      </c>
    </row>
    <row r="19" spans="1:14" ht="15.75" customHeight="1" x14ac:dyDescent="0.2">
      <c r="A19" s="80">
        <f>+'Sch 1 - Total Expense'!A19</f>
        <v>10</v>
      </c>
      <c r="B19" s="584" t="s">
        <v>269</v>
      </c>
      <c r="C19" s="584"/>
      <c r="D19" s="396"/>
      <c r="E19" s="399">
        <v>0</v>
      </c>
      <c r="F19" s="193">
        <f>SUMIFS('Sch 6 - Reclassifications'!$H$9:$H$41,'Sch 6 - Reclassifications'!$F$9:$F$41,'Sch 4 - CRSB'!$A19,'Sch 6 - Reclassifications'!$G$9:$G$41,4)-SUMIFS('Sch 6 - Reclassifications'!$L$9:$L$41,'Sch 6 - Reclassifications'!$J$9:$J$41,'Sch 4 - CRSB'!$A19,'Sch 6 - Reclassifications'!$K$9:$K$41,4)</f>
        <v>0</v>
      </c>
      <c r="G19" s="193">
        <f>SUMIFS('Sch 7 - Adjustments'!$E$9:$E$29,'Sch 7 - Adjustments'!$I$9:$I$29,'Sch 4 - CRSB'!$A19,'Sch 7 - Adjustments'!$H$9:$H$29,4)</f>
        <v>0</v>
      </c>
      <c r="H19" s="193">
        <f>SUM(E19:G19)</f>
        <v>0</v>
      </c>
      <c r="I19" s="193">
        <f t="shared" si="1"/>
        <v>0</v>
      </c>
      <c r="J19" s="208">
        <f t="shared" si="0"/>
        <v>0</v>
      </c>
    </row>
    <row r="20" spans="1:14" ht="15.75" customHeight="1" x14ac:dyDescent="0.2">
      <c r="A20" s="80"/>
      <c r="B20" s="574" t="str">
        <f>+'Sch 1 - Total Expense'!B20:C20</f>
        <v>Total Capital Related (Lines 1.00 thru 10.00)</v>
      </c>
      <c r="C20" s="575"/>
      <c r="D20" s="188"/>
      <c r="E20" s="195">
        <f t="shared" ref="E20:J20" si="3">SUM(E10:E19)</f>
        <v>0</v>
      </c>
      <c r="F20" s="195">
        <f t="shared" si="3"/>
        <v>0</v>
      </c>
      <c r="G20" s="195">
        <f t="shared" si="3"/>
        <v>0</v>
      </c>
      <c r="H20" s="195">
        <f t="shared" si="3"/>
        <v>0</v>
      </c>
      <c r="I20" s="195">
        <f t="shared" si="3"/>
        <v>0</v>
      </c>
      <c r="J20" s="214">
        <f t="shared" si="3"/>
        <v>0</v>
      </c>
    </row>
    <row r="21" spans="1:14" ht="15.75" customHeight="1" thickBot="1" x14ac:dyDescent="0.25">
      <c r="A21" s="83"/>
      <c r="B21" s="120"/>
      <c r="C21" s="121"/>
      <c r="D21" s="227"/>
      <c r="E21" s="228"/>
      <c r="F21" s="228"/>
      <c r="G21" s="228"/>
      <c r="H21" s="228"/>
      <c r="I21" s="228"/>
      <c r="J21" s="229"/>
    </row>
    <row r="22" spans="1:14" ht="15" customHeight="1" x14ac:dyDescent="0.2">
      <c r="A22" s="122"/>
      <c r="B22" s="123"/>
      <c r="C22" s="123"/>
      <c r="D22" s="124"/>
      <c r="E22" s="125"/>
      <c r="F22" s="125"/>
      <c r="G22" s="125"/>
      <c r="H22" s="125"/>
      <c r="I22" s="125"/>
      <c r="J22" s="125"/>
    </row>
    <row r="23" spans="1:14" ht="18" customHeight="1" x14ac:dyDescent="0.25">
      <c r="A23" s="601" t="s">
        <v>153</v>
      </c>
      <c r="B23" s="602"/>
      <c r="C23" s="602"/>
      <c r="D23" s="602"/>
      <c r="E23" s="603"/>
      <c r="F23" s="125"/>
      <c r="G23" s="125"/>
      <c r="H23" s="125"/>
      <c r="I23" s="125"/>
      <c r="J23" s="125"/>
    </row>
    <row r="24" spans="1:14" ht="16.5" customHeight="1" thickBot="1" x14ac:dyDescent="0.25">
      <c r="A24" s="590" t="s">
        <v>45</v>
      </c>
      <c r="B24" s="591"/>
      <c r="C24" s="591"/>
      <c r="D24" s="117" t="s">
        <v>147</v>
      </c>
      <c r="E24" s="118" t="s">
        <v>121</v>
      </c>
      <c r="F24" s="125"/>
      <c r="G24" s="125"/>
      <c r="H24" s="125"/>
      <c r="I24" s="125"/>
      <c r="J24" s="125"/>
    </row>
    <row r="25" spans="1:14" ht="16.5" customHeight="1" thickTop="1" x14ac:dyDescent="0.2">
      <c r="A25" s="592" t="s">
        <v>166</v>
      </c>
      <c r="B25" s="593"/>
      <c r="C25" s="594"/>
      <c r="D25" s="400">
        <v>0</v>
      </c>
      <c r="E25" s="230">
        <f>IF(D25=0,0,D25/$D$27)</f>
        <v>0</v>
      </c>
      <c r="F25" s="125"/>
      <c r="G25" s="125"/>
      <c r="H25" s="125"/>
      <c r="I25" s="125"/>
      <c r="J25" s="125"/>
      <c r="M25" s="13" t="str">
        <f>CONCATENATE(COUNTIFS(N$25:N25,N25),N25)</f>
        <v>1Capital Related Allocation Statistics for Direct Service Cost Allocation</v>
      </c>
      <c r="N25" s="13" t="str">
        <f>$A$23</f>
        <v>Capital Related Allocation Statistics for Direct Service Cost Allocation</v>
      </c>
    </row>
    <row r="26" spans="1:14" ht="16.5" customHeight="1" x14ac:dyDescent="0.35">
      <c r="A26" s="595" t="s">
        <v>167</v>
      </c>
      <c r="B26" s="596"/>
      <c r="C26" s="597"/>
      <c r="D26" s="401">
        <v>0</v>
      </c>
      <c r="E26" s="231">
        <f>IF(D26=0,0,D26/$D$27)</f>
        <v>0</v>
      </c>
      <c r="F26" s="125"/>
      <c r="G26" s="125"/>
      <c r="H26" s="125"/>
      <c r="I26" s="125"/>
      <c r="J26" s="125"/>
      <c r="M26" s="13" t="str">
        <f>CONCATENATE(COUNTIFS(N$25:N26,N26),N26)</f>
        <v>2Capital Related Allocation Statistics for Direct Service Cost Allocation</v>
      </c>
      <c r="N26" s="13" t="str">
        <f>$A$23</f>
        <v>Capital Related Allocation Statistics for Direct Service Cost Allocation</v>
      </c>
    </row>
    <row r="27" spans="1:14" ht="16.5" customHeight="1" x14ac:dyDescent="0.35">
      <c r="A27" s="595" t="s">
        <v>186</v>
      </c>
      <c r="B27" s="596"/>
      <c r="C27" s="597"/>
      <c r="D27" s="232">
        <f>SUM(D25:D26)</f>
        <v>0</v>
      </c>
      <c r="E27" s="233">
        <f>SUM(E25:E26)</f>
        <v>0</v>
      </c>
      <c r="F27" s="125"/>
      <c r="G27" s="125"/>
      <c r="H27" s="125"/>
      <c r="I27" s="125"/>
      <c r="J27" s="125"/>
    </row>
    <row r="28" spans="1:14" ht="16.5" customHeight="1" x14ac:dyDescent="0.2">
      <c r="A28" s="598"/>
      <c r="B28" s="599"/>
      <c r="C28" s="600"/>
      <c r="D28" s="234"/>
      <c r="E28" s="235"/>
      <c r="F28" s="106"/>
      <c r="G28" s="106"/>
      <c r="H28" s="106"/>
      <c r="I28" s="106"/>
      <c r="J28" s="106"/>
    </row>
    <row r="29" spans="1:14" ht="12" customHeight="1" x14ac:dyDescent="0.2">
      <c r="A29" s="126"/>
      <c r="B29" s="126"/>
      <c r="C29" s="127"/>
      <c r="D29" s="128"/>
      <c r="E29" s="127"/>
      <c r="F29" s="106"/>
      <c r="G29" s="106"/>
      <c r="H29" s="106"/>
      <c r="I29" s="106"/>
      <c r="J29" s="106"/>
    </row>
    <row r="30" spans="1:14" ht="12" customHeight="1" thickBot="1" x14ac:dyDescent="0.25">
      <c r="A30" s="126"/>
      <c r="B30" s="126"/>
      <c r="C30" s="79"/>
      <c r="D30" s="79"/>
      <c r="E30" s="79"/>
      <c r="F30" s="106"/>
      <c r="G30" s="106"/>
      <c r="H30" s="106"/>
      <c r="I30" s="106"/>
      <c r="J30" s="106"/>
    </row>
    <row r="31" spans="1:14" ht="10.5" customHeight="1" x14ac:dyDescent="0.2">
      <c r="A31" s="558" t="s">
        <v>99</v>
      </c>
      <c r="B31" s="561" t="s">
        <v>53</v>
      </c>
      <c r="C31" s="562"/>
      <c r="D31" s="91"/>
      <c r="E31" s="92">
        <v>1</v>
      </c>
      <c r="F31" s="92">
        <v>2</v>
      </c>
      <c r="G31" s="92">
        <v>3</v>
      </c>
      <c r="H31" s="92">
        <v>4</v>
      </c>
      <c r="I31" s="112">
        <v>5</v>
      </c>
      <c r="J31" s="93">
        <v>6</v>
      </c>
    </row>
    <row r="32" spans="1:14" ht="22.5" customHeight="1" x14ac:dyDescent="0.2">
      <c r="A32" s="559"/>
      <c r="B32" s="563"/>
      <c r="C32" s="564"/>
      <c r="D32" s="588" t="s">
        <v>106</v>
      </c>
      <c r="E32" s="94" t="s">
        <v>114</v>
      </c>
      <c r="F32" s="94" t="s">
        <v>214</v>
      </c>
      <c r="G32" s="94" t="s">
        <v>215</v>
      </c>
      <c r="H32" s="94" t="s">
        <v>115</v>
      </c>
      <c r="I32" s="114" t="s">
        <v>164</v>
      </c>
      <c r="J32" s="95" t="s">
        <v>165</v>
      </c>
    </row>
    <row r="33" spans="1:10" ht="24" customHeight="1" thickBot="1" x14ac:dyDescent="0.25">
      <c r="A33" s="560"/>
      <c r="B33" s="565"/>
      <c r="C33" s="566"/>
      <c r="D33" s="589"/>
      <c r="E33" s="96"/>
      <c r="F33" s="97" t="s">
        <v>187</v>
      </c>
      <c r="G33" s="97" t="s">
        <v>134</v>
      </c>
      <c r="H33" s="96"/>
      <c r="I33" s="119">
        <f>+E60</f>
        <v>0</v>
      </c>
      <c r="J33" s="116">
        <f>+E61</f>
        <v>0</v>
      </c>
    </row>
    <row r="34" spans="1:10" ht="18" customHeight="1" thickTop="1" x14ac:dyDescent="0.2">
      <c r="A34" s="129"/>
      <c r="B34" s="538" t="str">
        <f>+'Sch 1 - Total Expense'!B22:C22</f>
        <v>Salaries</v>
      </c>
      <c r="C34" s="538"/>
      <c r="D34" s="236"/>
      <c r="E34" s="237"/>
      <c r="F34" s="237"/>
      <c r="G34" s="237"/>
      <c r="H34" s="237"/>
      <c r="I34" s="238"/>
      <c r="J34" s="239"/>
    </row>
    <row r="35" spans="1:10" ht="16.5" customHeight="1" x14ac:dyDescent="0.2">
      <c r="A35" s="80">
        <f>+'Sch 1 - Total Expense'!A23</f>
        <v>11</v>
      </c>
      <c r="B35" s="534" t="s">
        <v>96</v>
      </c>
      <c r="C35" s="534"/>
      <c r="D35" s="396"/>
      <c r="E35" s="397">
        <v>0</v>
      </c>
      <c r="F35" s="189">
        <f>SUMIFS('Sch 6 - Reclassifications'!$H$9:$H$41,'Sch 6 - Reclassifications'!$F$9:$F$41,'Sch 4 - CRSB'!$A35,'Sch 6 - Reclassifications'!$G$9:$G$41,4)-SUMIFS('Sch 6 - Reclassifications'!$L$9:$L$41,'Sch 6 - Reclassifications'!$J$9:$J$41,'Sch 4 - CRSB'!$A35,'Sch 6 - Reclassifications'!$K$9:$K$41,4)</f>
        <v>0</v>
      </c>
      <c r="G35" s="189">
        <f>SUMIFS('Sch 7 - Adjustments'!$E$9:$E$29,'Sch 7 - Adjustments'!$I$9:$I$29,'Sch 4 - CRSB'!$A35,'Sch 7 - Adjustments'!$H$9:$H$29,4)</f>
        <v>0</v>
      </c>
      <c r="H35" s="189">
        <f t="shared" ref="H35:H42" si="4">SUM(E35:G35)</f>
        <v>0</v>
      </c>
      <c r="I35" s="189">
        <f>+H35*$I$33</f>
        <v>0</v>
      </c>
      <c r="J35" s="207">
        <f t="shared" ref="J35:J42" si="5">+H35*$J$33</f>
        <v>0</v>
      </c>
    </row>
    <row r="36" spans="1:10" ht="16.5" customHeight="1" x14ac:dyDescent="0.2">
      <c r="A36" s="80">
        <f>+'Sch 1 - Total Expense'!A24</f>
        <v>12</v>
      </c>
      <c r="B36" s="534" t="s">
        <v>97</v>
      </c>
      <c r="C36" s="534"/>
      <c r="D36" s="396"/>
      <c r="E36" s="398">
        <v>0</v>
      </c>
      <c r="F36" s="191">
        <f>SUMIFS('Sch 6 - Reclassifications'!$H$9:$H$41,'Sch 6 - Reclassifications'!$F$9:$F$41,'Sch 4 - CRSB'!$A36,'Sch 6 - Reclassifications'!$G$9:$G$41,4)-SUMIFS('Sch 6 - Reclassifications'!$L$9:$L$41,'Sch 6 - Reclassifications'!$J$9:$J$41,'Sch 4 - CRSB'!$A36,'Sch 6 - Reclassifications'!$K$9:$K$41,4)</f>
        <v>0</v>
      </c>
      <c r="G36" s="191">
        <f>SUMIFS('Sch 7 - Adjustments'!$E$9:$E$29,'Sch 7 - Adjustments'!$I$9:$I$29,'Sch 4 - CRSB'!$A36,'Sch 7 - Adjustments'!$H$9:$H$29,4)</f>
        <v>0</v>
      </c>
      <c r="H36" s="191">
        <f t="shared" si="4"/>
        <v>0</v>
      </c>
      <c r="I36" s="191">
        <f t="shared" ref="I36:I52" si="6">+H36*$I$33</f>
        <v>0</v>
      </c>
      <c r="J36" s="206">
        <f t="shared" si="5"/>
        <v>0</v>
      </c>
    </row>
    <row r="37" spans="1:10" ht="16.5" customHeight="1" x14ac:dyDescent="0.2">
      <c r="A37" s="80">
        <f>+'Sch 1 - Total Expense'!A25</f>
        <v>13</v>
      </c>
      <c r="B37" s="534" t="s">
        <v>184</v>
      </c>
      <c r="C37" s="534"/>
      <c r="D37" s="396"/>
      <c r="E37" s="398">
        <v>0</v>
      </c>
      <c r="F37" s="191">
        <f>SUMIFS('Sch 6 - Reclassifications'!$H$9:$H$41,'Sch 6 - Reclassifications'!$F$9:$F$41,'Sch 4 - CRSB'!$A37,'Sch 6 - Reclassifications'!$G$9:$G$41,4)-SUMIFS('Sch 6 - Reclassifications'!$L$9:$L$41,'Sch 6 - Reclassifications'!$J$9:$J$41,'Sch 4 - CRSB'!$A37,'Sch 6 - Reclassifications'!$K$9:$K$41,4)</f>
        <v>0</v>
      </c>
      <c r="G37" s="191">
        <f>SUMIFS('Sch 7 - Adjustments'!$E$9:$E$29,'Sch 7 - Adjustments'!$I$9:$I$29,'Sch 4 - CRSB'!$A37,'Sch 7 - Adjustments'!$H$9:$H$29,4)</f>
        <v>0</v>
      </c>
      <c r="H37" s="191">
        <f>SUM(E37:G37)</f>
        <v>0</v>
      </c>
      <c r="I37" s="191">
        <f>+H37*$I$33</f>
        <v>0</v>
      </c>
      <c r="J37" s="206">
        <f t="shared" si="5"/>
        <v>0</v>
      </c>
    </row>
    <row r="38" spans="1:10" ht="16.5" customHeight="1" x14ac:dyDescent="0.2">
      <c r="A38" s="80">
        <f>+'Sch 1 - Total Expense'!A26</f>
        <v>14</v>
      </c>
      <c r="B38" s="534" t="s">
        <v>185</v>
      </c>
      <c r="C38" s="534"/>
      <c r="D38" s="396"/>
      <c r="E38" s="398">
        <v>0</v>
      </c>
      <c r="F38" s="191">
        <f>SUMIFS('Sch 6 - Reclassifications'!$H$9:$H$41,'Sch 6 - Reclassifications'!$F$9:$F$41,'Sch 4 - CRSB'!$A38,'Sch 6 - Reclassifications'!$G$9:$G$41,4)-SUMIFS('Sch 6 - Reclassifications'!$L$9:$L$41,'Sch 6 - Reclassifications'!$J$9:$J$41,'Sch 4 - CRSB'!$A38,'Sch 6 - Reclassifications'!$K$9:$K$41,4)</f>
        <v>0</v>
      </c>
      <c r="G38" s="191">
        <f>SUMIFS('Sch 7 - Adjustments'!$E$9:$E$29,'Sch 7 - Adjustments'!$I$9:$I$29,'Sch 4 - CRSB'!$A38,'Sch 7 - Adjustments'!$H$9:$H$29,4)</f>
        <v>0</v>
      </c>
      <c r="H38" s="191">
        <f t="shared" si="4"/>
        <v>0</v>
      </c>
      <c r="I38" s="191">
        <f t="shared" si="6"/>
        <v>0</v>
      </c>
      <c r="J38" s="206">
        <f t="shared" si="5"/>
        <v>0</v>
      </c>
    </row>
    <row r="39" spans="1:10" ht="16.5" customHeight="1" x14ac:dyDescent="0.2">
      <c r="A39" s="80">
        <f>+'Sch 1 - Total Expense'!A27</f>
        <v>15</v>
      </c>
      <c r="B39" s="584" t="s">
        <v>269</v>
      </c>
      <c r="C39" s="584"/>
      <c r="D39" s="396"/>
      <c r="E39" s="398">
        <v>0</v>
      </c>
      <c r="F39" s="191">
        <f>SUMIFS('Sch 6 - Reclassifications'!$H$9:$H$41,'Sch 6 - Reclassifications'!$F$9:$F$41,'Sch 4 - CRSB'!$A39,'Sch 6 - Reclassifications'!$G$9:$G$41,4)-SUMIFS('Sch 6 - Reclassifications'!$L$9:$L$41,'Sch 6 - Reclassifications'!$J$9:$J$41,'Sch 4 - CRSB'!$A39,'Sch 6 - Reclassifications'!$K$9:$K$41,4)</f>
        <v>0</v>
      </c>
      <c r="G39" s="191">
        <f>SUMIFS('Sch 7 - Adjustments'!$E$9:$E$29,'Sch 7 - Adjustments'!$I$9:$I$29,'Sch 4 - CRSB'!$A39,'Sch 7 - Adjustments'!$H$9:$H$29,4)</f>
        <v>0</v>
      </c>
      <c r="H39" s="191">
        <f t="shared" si="4"/>
        <v>0</v>
      </c>
      <c r="I39" s="191">
        <f t="shared" si="6"/>
        <v>0</v>
      </c>
      <c r="J39" s="206">
        <f t="shared" si="5"/>
        <v>0</v>
      </c>
    </row>
    <row r="40" spans="1:10" ht="16.5" customHeight="1" x14ac:dyDescent="0.2">
      <c r="A40" s="80">
        <f>+'Sch 1 - Total Expense'!A28</f>
        <v>16</v>
      </c>
      <c r="B40" s="584" t="s">
        <v>269</v>
      </c>
      <c r="C40" s="584"/>
      <c r="D40" s="396"/>
      <c r="E40" s="398">
        <v>0</v>
      </c>
      <c r="F40" s="191">
        <f>SUMIFS('Sch 6 - Reclassifications'!$H$9:$H$41,'Sch 6 - Reclassifications'!$F$9:$F$41,'Sch 4 - CRSB'!$A40,'Sch 6 - Reclassifications'!$G$9:$G$41,4)-SUMIFS('Sch 6 - Reclassifications'!$L$9:$L$41,'Sch 6 - Reclassifications'!$J$9:$J$41,'Sch 4 - CRSB'!$A40,'Sch 6 - Reclassifications'!$K$9:$K$41,4)</f>
        <v>0</v>
      </c>
      <c r="G40" s="191">
        <f>SUMIFS('Sch 7 - Adjustments'!$E$9:$E$29,'Sch 7 - Adjustments'!$I$9:$I$29,'Sch 4 - CRSB'!$A40,'Sch 7 - Adjustments'!$H$9:$H$29,4)</f>
        <v>0</v>
      </c>
      <c r="H40" s="191">
        <f t="shared" si="4"/>
        <v>0</v>
      </c>
      <c r="I40" s="191">
        <f t="shared" si="6"/>
        <v>0</v>
      </c>
      <c r="J40" s="206">
        <f t="shared" si="5"/>
        <v>0</v>
      </c>
    </row>
    <row r="41" spans="1:10" ht="16.5" customHeight="1" x14ac:dyDescent="0.2">
      <c r="A41" s="80">
        <f>+'Sch 1 - Total Expense'!A29</f>
        <v>17</v>
      </c>
      <c r="B41" s="584" t="s">
        <v>269</v>
      </c>
      <c r="C41" s="584"/>
      <c r="D41" s="396"/>
      <c r="E41" s="398">
        <v>0</v>
      </c>
      <c r="F41" s="191">
        <f>SUMIFS('Sch 6 - Reclassifications'!$H$9:$H$41,'Sch 6 - Reclassifications'!$F$9:$F$41,'Sch 4 - CRSB'!$A41,'Sch 6 - Reclassifications'!$G$9:$G$41,4)-SUMIFS('Sch 6 - Reclassifications'!$L$9:$L$41,'Sch 6 - Reclassifications'!$J$9:$J$41,'Sch 4 - CRSB'!$A41,'Sch 6 - Reclassifications'!$K$9:$K$41,4)</f>
        <v>0</v>
      </c>
      <c r="G41" s="191">
        <f>SUMIFS('Sch 7 - Adjustments'!$E$9:$E$29,'Sch 7 - Adjustments'!$I$9:$I$29,'Sch 4 - CRSB'!$A41,'Sch 7 - Adjustments'!$H$9:$H$29,4)</f>
        <v>0</v>
      </c>
      <c r="H41" s="191">
        <f t="shared" si="4"/>
        <v>0</v>
      </c>
      <c r="I41" s="191">
        <f t="shared" si="6"/>
        <v>0</v>
      </c>
      <c r="J41" s="206">
        <f t="shared" si="5"/>
        <v>0</v>
      </c>
    </row>
    <row r="42" spans="1:10" ht="16.5" customHeight="1" x14ac:dyDescent="0.2">
      <c r="A42" s="80">
        <f>+'Sch 1 - Total Expense'!A30</f>
        <v>18</v>
      </c>
      <c r="B42" s="584" t="s">
        <v>269</v>
      </c>
      <c r="C42" s="584"/>
      <c r="D42" s="396"/>
      <c r="E42" s="399">
        <v>0</v>
      </c>
      <c r="F42" s="193">
        <f>SUMIFS('Sch 6 - Reclassifications'!$H$9:$H$41,'Sch 6 - Reclassifications'!$F$9:$F$41,'Sch 4 - CRSB'!$A42,'Sch 6 - Reclassifications'!$G$9:$G$41,4)-SUMIFS('Sch 6 - Reclassifications'!$L$9:$L$41,'Sch 6 - Reclassifications'!$J$9:$J$41,'Sch 4 - CRSB'!$A42,'Sch 6 - Reclassifications'!$K$9:$K$41,4)</f>
        <v>0</v>
      </c>
      <c r="G42" s="193">
        <f>SUMIFS('Sch 7 - Adjustments'!$E$9:$E$29,'Sch 7 - Adjustments'!$I$9:$I$29,'Sch 4 - CRSB'!$A42,'Sch 7 - Adjustments'!$H$9:$H$29,4)</f>
        <v>0</v>
      </c>
      <c r="H42" s="193">
        <f t="shared" si="4"/>
        <v>0</v>
      </c>
      <c r="I42" s="193">
        <f t="shared" si="6"/>
        <v>0</v>
      </c>
      <c r="J42" s="208">
        <f t="shared" si="5"/>
        <v>0</v>
      </c>
    </row>
    <row r="43" spans="1:10" ht="16.5" customHeight="1" x14ac:dyDescent="0.2">
      <c r="A43" s="80"/>
      <c r="B43" s="548" t="str">
        <f>+'Sch 1 - Total Expense'!B31:C31</f>
        <v>Subtotal Salaries (Lines 11.00 thru 18.00)</v>
      </c>
      <c r="C43" s="548"/>
      <c r="D43" s="188"/>
      <c r="E43" s="197">
        <f t="shared" ref="E43:J43" si="7">SUM(E35:E42)</f>
        <v>0</v>
      </c>
      <c r="F43" s="197">
        <f t="shared" si="7"/>
        <v>0</v>
      </c>
      <c r="G43" s="197">
        <f t="shared" si="7"/>
        <v>0</v>
      </c>
      <c r="H43" s="197">
        <f t="shared" si="7"/>
        <v>0</v>
      </c>
      <c r="I43" s="197">
        <f t="shared" si="7"/>
        <v>0</v>
      </c>
      <c r="J43" s="215">
        <f t="shared" si="7"/>
        <v>0</v>
      </c>
    </row>
    <row r="44" spans="1:10" ht="18" customHeight="1" x14ac:dyDescent="0.2">
      <c r="A44" s="80"/>
      <c r="B44" s="574"/>
      <c r="C44" s="575"/>
      <c r="D44" s="188"/>
      <c r="E44" s="197"/>
      <c r="F44" s="197"/>
      <c r="G44" s="197"/>
      <c r="H44" s="197"/>
      <c r="I44" s="197"/>
      <c r="J44" s="215"/>
    </row>
    <row r="45" spans="1:10" ht="19.5" customHeight="1" x14ac:dyDescent="0.2">
      <c r="A45" s="80"/>
      <c r="B45" s="539" t="str">
        <f>+'Sch 1 - Total Expense'!B33:C33</f>
        <v>Fringe Benefits</v>
      </c>
      <c r="C45" s="539"/>
      <c r="D45" s="188"/>
      <c r="E45" s="199"/>
      <c r="F45" s="199"/>
      <c r="G45" s="199"/>
      <c r="H45" s="199"/>
      <c r="I45" s="199"/>
      <c r="J45" s="216"/>
    </row>
    <row r="46" spans="1:10" ht="16.5" customHeight="1" x14ac:dyDescent="0.2">
      <c r="A46" s="80">
        <f>+'Sch 1 - Total Expense'!A34</f>
        <v>19</v>
      </c>
      <c r="B46" s="534" t="s">
        <v>96</v>
      </c>
      <c r="C46" s="534"/>
      <c r="D46" s="396" t="s">
        <v>268</v>
      </c>
      <c r="E46" s="397">
        <v>0</v>
      </c>
      <c r="F46" s="189">
        <f>SUMIFS('Sch 6 - Reclassifications'!$H$9:$H$41,'Sch 6 - Reclassifications'!$F$9:$F$41,'Sch 4 - CRSB'!$A46,'Sch 6 - Reclassifications'!$G$9:$G$41,4)-SUMIFS('Sch 6 - Reclassifications'!$L$9:$L$41,'Sch 6 - Reclassifications'!$J$9:$J$41,'Sch 4 - CRSB'!$A46,'Sch 6 - Reclassifications'!$K$9:$K$41,4)</f>
        <v>0</v>
      </c>
      <c r="G46" s="189">
        <f>SUMIFS('Sch 7 - Adjustments'!$E$9:$E$29,'Sch 7 - Adjustments'!$I$9:$I$29,'Sch 4 - CRSB'!$A46,'Sch 7 - Adjustments'!$H$9:$H$29,4)</f>
        <v>0</v>
      </c>
      <c r="H46" s="189">
        <f t="shared" ref="H46:H53" si="8">SUM(E46:G46)</f>
        <v>0</v>
      </c>
      <c r="I46" s="189">
        <f t="shared" si="6"/>
        <v>0</v>
      </c>
      <c r="J46" s="207">
        <f t="shared" ref="J46:J53" si="9">+H46*$J$33</f>
        <v>0</v>
      </c>
    </row>
    <row r="47" spans="1:10" ht="16.5" customHeight="1" x14ac:dyDescent="0.2">
      <c r="A47" s="80">
        <f>+'Sch 1 - Total Expense'!A35</f>
        <v>20</v>
      </c>
      <c r="B47" s="534" t="s">
        <v>97</v>
      </c>
      <c r="C47" s="534"/>
      <c r="D47" s="396" t="s">
        <v>268</v>
      </c>
      <c r="E47" s="398">
        <v>0</v>
      </c>
      <c r="F47" s="191">
        <f>SUMIFS('Sch 6 - Reclassifications'!$H$9:$H$41,'Sch 6 - Reclassifications'!$F$9:$F$41,'Sch 4 - CRSB'!$A47,'Sch 6 - Reclassifications'!$G$9:$G$41,4)-SUMIFS('Sch 6 - Reclassifications'!$L$9:$L$41,'Sch 6 - Reclassifications'!$J$9:$J$41,'Sch 4 - CRSB'!$A47,'Sch 6 - Reclassifications'!$K$9:$K$41,4)</f>
        <v>0</v>
      </c>
      <c r="G47" s="191">
        <f>SUMIFS('Sch 7 - Adjustments'!$E$9:$E$29,'Sch 7 - Adjustments'!$I$9:$I$29,'Sch 4 - CRSB'!$A47,'Sch 7 - Adjustments'!$H$9:$H$29,4)</f>
        <v>0</v>
      </c>
      <c r="H47" s="191">
        <f t="shared" si="8"/>
        <v>0</v>
      </c>
      <c r="I47" s="191">
        <f t="shared" si="6"/>
        <v>0</v>
      </c>
      <c r="J47" s="206">
        <f t="shared" si="9"/>
        <v>0</v>
      </c>
    </row>
    <row r="48" spans="1:10" ht="16.5" customHeight="1" x14ac:dyDescent="0.2">
      <c r="A48" s="80">
        <f>+'Sch 1 - Total Expense'!A36</f>
        <v>21</v>
      </c>
      <c r="B48" s="534" t="s">
        <v>184</v>
      </c>
      <c r="C48" s="534"/>
      <c r="D48" s="396" t="s">
        <v>268</v>
      </c>
      <c r="E48" s="398">
        <v>0</v>
      </c>
      <c r="F48" s="191">
        <f>SUMIFS('Sch 6 - Reclassifications'!$H$9:$H$41,'Sch 6 - Reclassifications'!$F$9:$F$41,'Sch 4 - CRSB'!$A48,'Sch 6 - Reclassifications'!$G$9:$G$41,4)-SUMIFS('Sch 6 - Reclassifications'!$L$9:$L$41,'Sch 6 - Reclassifications'!$J$9:$J$41,'Sch 4 - CRSB'!$A48,'Sch 6 - Reclassifications'!$K$9:$K$41,4)</f>
        <v>0</v>
      </c>
      <c r="G48" s="191">
        <f>SUMIFS('Sch 7 - Adjustments'!$E$9:$E$29,'Sch 7 - Adjustments'!$I$9:$I$29,'Sch 4 - CRSB'!$A48,'Sch 7 - Adjustments'!$H$9:$H$29,4)</f>
        <v>0</v>
      </c>
      <c r="H48" s="191">
        <f t="shared" si="8"/>
        <v>0</v>
      </c>
      <c r="I48" s="191">
        <f t="shared" si="6"/>
        <v>0</v>
      </c>
      <c r="J48" s="206">
        <f t="shared" si="9"/>
        <v>0</v>
      </c>
    </row>
    <row r="49" spans="1:10" ht="16.5" customHeight="1" x14ac:dyDescent="0.2">
      <c r="A49" s="80">
        <f>+'Sch 1 - Total Expense'!A37</f>
        <v>22</v>
      </c>
      <c r="B49" s="534" t="s">
        <v>185</v>
      </c>
      <c r="C49" s="534"/>
      <c r="D49" s="396"/>
      <c r="E49" s="398">
        <v>0</v>
      </c>
      <c r="F49" s="191">
        <f>SUMIFS('Sch 6 - Reclassifications'!$H$9:$H$41,'Sch 6 - Reclassifications'!$F$9:$F$41,'Sch 4 - CRSB'!$A49,'Sch 6 - Reclassifications'!$G$9:$G$41,4)-SUMIFS('Sch 6 - Reclassifications'!$L$9:$L$41,'Sch 6 - Reclassifications'!$J$9:$J$41,'Sch 4 - CRSB'!$A49,'Sch 6 - Reclassifications'!$K$9:$K$41,4)</f>
        <v>0</v>
      </c>
      <c r="G49" s="191">
        <f>SUMIFS('Sch 7 - Adjustments'!$E$9:$E$29,'Sch 7 - Adjustments'!$I$9:$I$29,'Sch 4 - CRSB'!$A49,'Sch 7 - Adjustments'!$H$9:$H$29,4)</f>
        <v>0</v>
      </c>
      <c r="H49" s="191">
        <f t="shared" si="8"/>
        <v>0</v>
      </c>
      <c r="I49" s="191">
        <f t="shared" si="6"/>
        <v>0</v>
      </c>
      <c r="J49" s="206">
        <f t="shared" si="9"/>
        <v>0</v>
      </c>
    </row>
    <row r="50" spans="1:10" ht="16.5" customHeight="1" x14ac:dyDescent="0.2">
      <c r="A50" s="80">
        <f>+'Sch 1 - Total Expense'!A38</f>
        <v>23</v>
      </c>
      <c r="B50" s="584" t="s">
        <v>269</v>
      </c>
      <c r="C50" s="584"/>
      <c r="D50" s="396"/>
      <c r="E50" s="398">
        <v>0</v>
      </c>
      <c r="F50" s="191">
        <f>SUMIFS('Sch 6 - Reclassifications'!$H$9:$H$41,'Sch 6 - Reclassifications'!$F$9:$F$41,'Sch 4 - CRSB'!$A50,'Sch 6 - Reclassifications'!$G$9:$G$41,4)-SUMIFS('Sch 6 - Reclassifications'!$L$9:$L$41,'Sch 6 - Reclassifications'!$J$9:$J$41,'Sch 4 - CRSB'!$A50,'Sch 6 - Reclassifications'!$K$9:$K$41,4)</f>
        <v>0</v>
      </c>
      <c r="G50" s="191">
        <f>SUMIFS('Sch 7 - Adjustments'!$E$9:$E$29,'Sch 7 - Adjustments'!$I$9:$I$29,'Sch 4 - CRSB'!$A50,'Sch 7 - Adjustments'!$H$9:$H$29,4)</f>
        <v>0</v>
      </c>
      <c r="H50" s="191">
        <f t="shared" si="8"/>
        <v>0</v>
      </c>
      <c r="I50" s="191">
        <f t="shared" si="6"/>
        <v>0</v>
      </c>
      <c r="J50" s="206">
        <f t="shared" si="9"/>
        <v>0</v>
      </c>
    </row>
    <row r="51" spans="1:10" ht="16.5" customHeight="1" x14ac:dyDescent="0.2">
      <c r="A51" s="80">
        <f>+'Sch 1 - Total Expense'!A39</f>
        <v>24</v>
      </c>
      <c r="B51" s="584" t="s">
        <v>269</v>
      </c>
      <c r="C51" s="584"/>
      <c r="D51" s="396"/>
      <c r="E51" s="398">
        <v>0</v>
      </c>
      <c r="F51" s="191">
        <f>SUMIFS('Sch 6 - Reclassifications'!$H$9:$H$41,'Sch 6 - Reclassifications'!$F$9:$F$41,'Sch 4 - CRSB'!$A51,'Sch 6 - Reclassifications'!$G$9:$G$41,4)-SUMIFS('Sch 6 - Reclassifications'!$L$9:$L$41,'Sch 6 - Reclassifications'!$J$9:$J$41,'Sch 4 - CRSB'!$A51,'Sch 6 - Reclassifications'!$K$9:$K$41,4)</f>
        <v>0</v>
      </c>
      <c r="G51" s="191">
        <f>SUMIFS('Sch 7 - Adjustments'!$E$9:$E$29,'Sch 7 - Adjustments'!$I$9:$I$29,'Sch 4 - CRSB'!$A51,'Sch 7 - Adjustments'!$H$9:$H$29,4)</f>
        <v>0</v>
      </c>
      <c r="H51" s="191">
        <f t="shared" si="8"/>
        <v>0</v>
      </c>
      <c r="I51" s="191">
        <f t="shared" si="6"/>
        <v>0</v>
      </c>
      <c r="J51" s="206">
        <f t="shared" si="9"/>
        <v>0</v>
      </c>
    </row>
    <row r="52" spans="1:10" ht="16.5" customHeight="1" x14ac:dyDescent="0.2">
      <c r="A52" s="80">
        <f>+'Sch 1 - Total Expense'!A40</f>
        <v>25</v>
      </c>
      <c r="B52" s="584" t="s">
        <v>269</v>
      </c>
      <c r="C52" s="584"/>
      <c r="D52" s="396"/>
      <c r="E52" s="398">
        <v>0</v>
      </c>
      <c r="F52" s="191">
        <f>SUMIFS('Sch 6 - Reclassifications'!$H$9:$H$41,'Sch 6 - Reclassifications'!$F$9:$F$41,'Sch 4 - CRSB'!$A52,'Sch 6 - Reclassifications'!$G$9:$G$41,4)-SUMIFS('Sch 6 - Reclassifications'!$L$9:$L$41,'Sch 6 - Reclassifications'!$J$9:$J$41,'Sch 4 - CRSB'!$A52,'Sch 6 - Reclassifications'!$K$9:$K$41,4)</f>
        <v>0</v>
      </c>
      <c r="G52" s="191">
        <f>SUMIFS('Sch 7 - Adjustments'!$E$9:$E$29,'Sch 7 - Adjustments'!$I$9:$I$29,'Sch 4 - CRSB'!$A52,'Sch 7 - Adjustments'!$H$9:$H$29,4)</f>
        <v>0</v>
      </c>
      <c r="H52" s="191">
        <f t="shared" si="8"/>
        <v>0</v>
      </c>
      <c r="I52" s="191">
        <f t="shared" si="6"/>
        <v>0</v>
      </c>
      <c r="J52" s="206">
        <f t="shared" si="9"/>
        <v>0</v>
      </c>
    </row>
    <row r="53" spans="1:10" ht="16.5" customHeight="1" x14ac:dyDescent="0.2">
      <c r="A53" s="80">
        <f>+'Sch 1 - Total Expense'!A41</f>
        <v>26</v>
      </c>
      <c r="B53" s="572" t="s">
        <v>269</v>
      </c>
      <c r="C53" s="573"/>
      <c r="D53" s="396"/>
      <c r="E53" s="399">
        <v>0</v>
      </c>
      <c r="F53" s="193">
        <f>SUMIFS('Sch 6 - Reclassifications'!$H$9:$H$41,'Sch 6 - Reclassifications'!$F$9:$F$41,'Sch 4 - CRSB'!$A53,'Sch 6 - Reclassifications'!$G$9:$G$41,4)-SUMIFS('Sch 6 - Reclassifications'!$L$9:$L$41,'Sch 6 - Reclassifications'!$J$9:$J$41,'Sch 4 - CRSB'!$A53,'Sch 6 - Reclassifications'!$K$9:$K$41,4)</f>
        <v>0</v>
      </c>
      <c r="G53" s="193">
        <f>SUMIFS('Sch 7 - Adjustments'!$E$9:$E$29,'Sch 7 - Adjustments'!$I$9:$I$29,'Sch 4 - CRSB'!$A53,'Sch 7 - Adjustments'!$H$9:$H$29,4)</f>
        <v>0</v>
      </c>
      <c r="H53" s="193">
        <f t="shared" si="8"/>
        <v>0</v>
      </c>
      <c r="I53" s="193">
        <f>+H53*$I$33</f>
        <v>0</v>
      </c>
      <c r="J53" s="208">
        <f t="shared" si="9"/>
        <v>0</v>
      </c>
    </row>
    <row r="54" spans="1:10" ht="16.5" customHeight="1" x14ac:dyDescent="0.2">
      <c r="A54" s="80"/>
      <c r="B54" s="548" t="str">
        <f>+'Sch 1 - Total Expense'!B42:C42</f>
        <v>Subtotal Fringe Benefits (Lines 19.00 thru 26.00)</v>
      </c>
      <c r="C54" s="548"/>
      <c r="D54" s="188"/>
      <c r="E54" s="240">
        <f t="shared" ref="E54:J54" si="10">SUM(E46:E53)</f>
        <v>0</v>
      </c>
      <c r="F54" s="240">
        <f t="shared" si="10"/>
        <v>0</v>
      </c>
      <c r="G54" s="240">
        <f t="shared" si="10"/>
        <v>0</v>
      </c>
      <c r="H54" s="240">
        <f t="shared" si="10"/>
        <v>0</v>
      </c>
      <c r="I54" s="240">
        <f t="shared" si="10"/>
        <v>0</v>
      </c>
      <c r="J54" s="241">
        <f t="shared" si="10"/>
        <v>0</v>
      </c>
    </row>
    <row r="55" spans="1:10" ht="16.5" customHeight="1" x14ac:dyDescent="0.2">
      <c r="A55" s="80"/>
      <c r="B55" s="542" t="str">
        <f>+'Sch 1 - Total Expense'!B43:C43</f>
        <v>Total Salaries &amp; Fringe Benefits</v>
      </c>
      <c r="C55" s="542"/>
      <c r="D55" s="188"/>
      <c r="E55" s="195">
        <f t="shared" ref="E55:J55" si="11">+E43+E54</f>
        <v>0</v>
      </c>
      <c r="F55" s="195">
        <f t="shared" si="11"/>
        <v>0</v>
      </c>
      <c r="G55" s="195">
        <f t="shared" si="11"/>
        <v>0</v>
      </c>
      <c r="H55" s="195">
        <f t="shared" si="11"/>
        <v>0</v>
      </c>
      <c r="I55" s="195">
        <f t="shared" si="11"/>
        <v>0</v>
      </c>
      <c r="J55" s="214">
        <f t="shared" si="11"/>
        <v>0</v>
      </c>
    </row>
    <row r="56" spans="1:10" ht="16.5" customHeight="1" thickBot="1" x14ac:dyDescent="0.25">
      <c r="A56" s="83"/>
      <c r="B56" s="581"/>
      <c r="C56" s="582"/>
      <c r="D56" s="211"/>
      <c r="E56" s="212"/>
      <c r="F56" s="212"/>
      <c r="G56" s="212"/>
      <c r="H56" s="212"/>
      <c r="I56" s="242"/>
      <c r="J56" s="213"/>
    </row>
    <row r="57" spans="1:10" ht="20.100000000000001" customHeight="1" x14ac:dyDescent="0.2">
      <c r="A57" s="122"/>
      <c r="B57" s="131"/>
      <c r="C57" s="131"/>
      <c r="D57" s="132"/>
      <c r="E57" s="133"/>
      <c r="F57" s="133"/>
      <c r="G57" s="133"/>
      <c r="H57" s="133"/>
      <c r="I57" s="133"/>
      <c r="J57" s="133"/>
    </row>
    <row r="58" spans="1:10" ht="21" customHeight="1" x14ac:dyDescent="0.25">
      <c r="A58" s="601" t="s">
        <v>154</v>
      </c>
      <c r="B58" s="602"/>
      <c r="C58" s="602"/>
      <c r="D58" s="602"/>
      <c r="E58" s="603"/>
      <c r="F58" s="133"/>
      <c r="G58" s="133"/>
      <c r="H58" s="133"/>
      <c r="I58" s="133"/>
      <c r="J58" s="133"/>
    </row>
    <row r="59" spans="1:10" ht="18" customHeight="1" thickBot="1" x14ac:dyDescent="0.25">
      <c r="A59" s="590" t="s">
        <v>45</v>
      </c>
      <c r="B59" s="591"/>
      <c r="C59" s="591"/>
      <c r="D59" s="117" t="s">
        <v>120</v>
      </c>
      <c r="E59" s="118" t="s">
        <v>121</v>
      </c>
      <c r="F59" s="133"/>
      <c r="G59" s="133"/>
      <c r="H59" s="133"/>
      <c r="I59" s="133"/>
      <c r="J59" s="133"/>
    </row>
    <row r="60" spans="1:10" ht="18" customHeight="1" thickTop="1" x14ac:dyDescent="0.2">
      <c r="A60" s="592" t="s">
        <v>168</v>
      </c>
      <c r="B60" s="593"/>
      <c r="C60" s="594"/>
      <c r="D60" s="400">
        <v>0</v>
      </c>
      <c r="E60" s="243">
        <f>IF(D60=0,0,+D60/$D$62)</f>
        <v>0</v>
      </c>
      <c r="F60" s="133"/>
      <c r="G60" s="133"/>
      <c r="H60" s="133"/>
      <c r="I60" s="133"/>
      <c r="J60" s="133"/>
    </row>
    <row r="61" spans="1:10" ht="18" customHeight="1" x14ac:dyDescent="0.35">
      <c r="A61" s="595" t="s">
        <v>169</v>
      </c>
      <c r="B61" s="596"/>
      <c r="C61" s="597"/>
      <c r="D61" s="401">
        <v>0</v>
      </c>
      <c r="E61" s="231">
        <f>IF(D61=0,0,+D61/$D$62)</f>
        <v>0</v>
      </c>
      <c r="F61" s="133"/>
      <c r="G61" s="133"/>
      <c r="H61" s="133"/>
      <c r="I61" s="133"/>
      <c r="J61" s="133"/>
    </row>
    <row r="62" spans="1:10" ht="18" customHeight="1" x14ac:dyDescent="0.35">
      <c r="A62" s="595" t="s">
        <v>46</v>
      </c>
      <c r="B62" s="596"/>
      <c r="C62" s="597"/>
      <c r="D62" s="232">
        <f>SUM(D60:D61)</f>
        <v>0</v>
      </c>
      <c r="E62" s="233">
        <f>SUM(E60:E61)</f>
        <v>0</v>
      </c>
      <c r="F62" s="133"/>
      <c r="G62" s="133"/>
      <c r="H62" s="133"/>
      <c r="I62" s="133"/>
      <c r="J62" s="133"/>
    </row>
    <row r="63" spans="1:10" ht="18" customHeight="1" x14ac:dyDescent="0.2">
      <c r="A63" s="598"/>
      <c r="B63" s="599"/>
      <c r="C63" s="600"/>
      <c r="D63" s="234"/>
      <c r="E63" s="235"/>
      <c r="F63" s="133"/>
      <c r="G63" s="133"/>
      <c r="H63" s="133"/>
      <c r="I63" s="133"/>
      <c r="J63" s="133"/>
    </row>
    <row r="64" spans="1:10" ht="15.75" customHeight="1" x14ac:dyDescent="0.2">
      <c r="A64" s="52"/>
      <c r="B64" s="53"/>
      <c r="C64" s="53"/>
      <c r="D64" s="54"/>
      <c r="E64" s="55"/>
      <c r="F64" s="55"/>
      <c r="G64" s="55"/>
      <c r="H64" s="55"/>
      <c r="I64" s="55"/>
      <c r="J64" s="55"/>
    </row>
    <row r="65" spans="1:11" ht="22.5" customHeight="1" x14ac:dyDescent="0.2">
      <c r="A65" s="27"/>
      <c r="B65" s="578"/>
      <c r="C65" s="578"/>
      <c r="D65" s="578"/>
      <c r="E65" s="578"/>
      <c r="F65" s="578"/>
      <c r="G65" s="578"/>
      <c r="H65" s="578"/>
      <c r="I65" s="28"/>
      <c r="J65" s="21"/>
    </row>
    <row r="66" spans="1:11" ht="22.5" customHeight="1" x14ac:dyDescent="0.2">
      <c r="A66" s="27"/>
      <c r="B66" s="578"/>
      <c r="C66" s="578"/>
      <c r="D66" s="578"/>
      <c r="E66" s="578"/>
      <c r="F66" s="578"/>
      <c r="G66" s="578"/>
      <c r="H66" s="578"/>
      <c r="I66" s="28"/>
    </row>
    <row r="67" spans="1:11" ht="12" customHeight="1" x14ac:dyDescent="0.2">
      <c r="E67" s="13"/>
      <c r="F67" s="29"/>
      <c r="G67" s="29"/>
      <c r="H67" s="29"/>
      <c r="I67" s="29"/>
      <c r="J67" s="29"/>
      <c r="K67" s="29"/>
    </row>
    <row r="68" spans="1:11" ht="12" customHeight="1" x14ac:dyDescent="0.2">
      <c r="E68" s="13"/>
      <c r="F68" s="29"/>
      <c r="G68" s="29"/>
      <c r="H68" s="29"/>
      <c r="I68" s="29"/>
      <c r="J68" s="13"/>
    </row>
    <row r="69" spans="1:11" ht="12" customHeight="1" x14ac:dyDescent="0.2">
      <c r="E69" s="13"/>
      <c r="F69" s="32"/>
      <c r="G69" s="32"/>
      <c r="H69" s="32"/>
      <c r="I69" s="32"/>
      <c r="J69" s="13"/>
    </row>
    <row r="70" spans="1:11" ht="12" customHeight="1" x14ac:dyDescent="0.2">
      <c r="E70" s="13"/>
      <c r="F70" s="32"/>
      <c r="G70" s="32"/>
      <c r="H70" s="32"/>
      <c r="I70" s="32"/>
      <c r="J70" s="13"/>
    </row>
    <row r="71" spans="1:11" ht="12" customHeight="1" x14ac:dyDescent="0.2">
      <c r="E71" s="13"/>
      <c r="F71" s="32"/>
      <c r="G71" s="32"/>
      <c r="H71" s="32"/>
      <c r="I71" s="32"/>
      <c r="J71" s="13"/>
    </row>
    <row r="72" spans="1:11" ht="10.5" customHeight="1" x14ac:dyDescent="0.2">
      <c r="E72" s="13"/>
      <c r="F72" s="32"/>
      <c r="G72" s="32"/>
      <c r="H72" s="32"/>
      <c r="I72" s="32"/>
      <c r="J72" s="13"/>
    </row>
  </sheetData>
  <sheetProtection algorithmName="SHA-512" hashValue="ctNL+0AUOqCcZaTivcC12T+Ky79qkiInxZnKeMTE40QoSdSCvkJ6nuUrocx26fn0+MEeBVQUz2wM4AGmyc2xsw==" saltValue="40aThrwUPJqfhU8TFmrwqA==" spinCount="100000" sheet="1" objects="1" scenarios="1"/>
  <protectedRanges>
    <protectedRange sqref="D10:D19 B18:C19 D25:D26 D35:D42 B39:C42 D46:D53 B50:C53 D60:D61" name="Range7"/>
    <protectedRange sqref="E17" name="Range1_1"/>
    <protectedRange sqref="D60:D61" name="Range5"/>
    <protectedRange sqref="E46:E47 E49:E53" name="Range4"/>
    <protectedRange sqref="E35:E42 E48" name="Range3"/>
    <protectedRange sqref="D25:D26" name="Range2"/>
    <protectedRange sqref="E10:E16 E18:E19" name="Range1"/>
  </protectedRanges>
  <mergeCells count="61">
    <mergeCell ref="A58:E58"/>
    <mergeCell ref="B49:C49"/>
    <mergeCell ref="A63:C63"/>
    <mergeCell ref="B41:C41"/>
    <mergeCell ref="B56:C56"/>
    <mergeCell ref="B46:C46"/>
    <mergeCell ref="B48:C48"/>
    <mergeCell ref="B42:C42"/>
    <mergeCell ref="B44:C44"/>
    <mergeCell ref="B50:C50"/>
    <mergeCell ref="B43:C43"/>
    <mergeCell ref="B35:C35"/>
    <mergeCell ref="B36:C36"/>
    <mergeCell ref="B66:H66"/>
    <mergeCell ref="B40:C40"/>
    <mergeCell ref="A59:C59"/>
    <mergeCell ref="A60:C60"/>
    <mergeCell ref="B52:C52"/>
    <mergeCell ref="B54:C54"/>
    <mergeCell ref="B51:C51"/>
    <mergeCell ref="B53:C53"/>
    <mergeCell ref="B45:C45"/>
    <mergeCell ref="B65:H65"/>
    <mergeCell ref="B47:C47"/>
    <mergeCell ref="B55:C55"/>
    <mergeCell ref="A61:C61"/>
    <mergeCell ref="A62:C62"/>
    <mergeCell ref="D32:D33"/>
    <mergeCell ref="B16:C16"/>
    <mergeCell ref="B17:C17"/>
    <mergeCell ref="B39:C39"/>
    <mergeCell ref="B37:C37"/>
    <mergeCell ref="A24:C24"/>
    <mergeCell ref="A25:C25"/>
    <mergeCell ref="A26:C26"/>
    <mergeCell ref="A27:C27"/>
    <mergeCell ref="B18:C18"/>
    <mergeCell ref="B38:C38"/>
    <mergeCell ref="A28:C28"/>
    <mergeCell ref="A23:E23"/>
    <mergeCell ref="B19:C19"/>
    <mergeCell ref="B20:C20"/>
    <mergeCell ref="B34:C34"/>
    <mergeCell ref="A1:J1"/>
    <mergeCell ref="A3:B3"/>
    <mergeCell ref="C3:E3"/>
    <mergeCell ref="A6:A8"/>
    <mergeCell ref="B6:C8"/>
    <mergeCell ref="A4:B4"/>
    <mergeCell ref="G4:H4"/>
    <mergeCell ref="C4:E4"/>
    <mergeCell ref="I3:J3"/>
    <mergeCell ref="A31:A33"/>
    <mergeCell ref="B31:C33"/>
    <mergeCell ref="B9:C9"/>
    <mergeCell ref="B10:C10"/>
    <mergeCell ref="B11:C11"/>
    <mergeCell ref="B13:C13"/>
    <mergeCell ref="B12:C12"/>
    <mergeCell ref="B14:C14"/>
    <mergeCell ref="B15:C15"/>
  </mergeCells>
  <printOptions horizontalCentered="1"/>
  <pageMargins left="0.33" right="0.33" top="0.75" bottom="0.5" header="0.25" footer="0.25"/>
  <pageSetup scale="59" orientation="portrait" horizontalDpi="300" verticalDpi="300" r:id="rId1"/>
  <headerFooter alignWithMargins="0">
    <oddHeader>&amp;L&amp;9State of Washington – Health Care Authority&amp;R&amp;9Health Care Authority
Ground Emergency Medical Transportation</oddHeader>
    <oddFooter>&amp;R&amp;9Page &amp;P of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78E2A-FB6B-4F6B-A6BB-FDF1CFDADF20}">
  <sheetPr codeName="Sheet7">
    <pageSetUpPr fitToPage="1"/>
  </sheetPr>
  <dimension ref="A1:J76"/>
  <sheetViews>
    <sheetView showGridLines="0" zoomScaleNormal="100" zoomScaleSheetLayoutView="100" zoomScalePageLayoutView="80" workbookViewId="0">
      <selection activeCell="E10" sqref="E10"/>
    </sheetView>
  </sheetViews>
  <sheetFormatPr defaultColWidth="4.6640625" defaultRowHeight="10.5" customHeight="1" x14ac:dyDescent="0.2"/>
  <cols>
    <col min="1" max="1" width="6.6640625" style="13" bestFit="1" customWidth="1"/>
    <col min="2" max="2" width="15.21875" style="13" customWidth="1"/>
    <col min="3" max="3" width="16.88671875" style="13" customWidth="1"/>
    <col min="4" max="4" width="9" style="13" customWidth="1"/>
    <col min="5" max="8" width="15" style="19" customWidth="1"/>
    <col min="9" max="10" width="14.77734375" style="19" customWidth="1"/>
    <col min="11" max="16384" width="4.6640625" style="13"/>
  </cols>
  <sheetData>
    <row r="1" spans="1:10" s="10" customFormat="1" ht="18" customHeight="1" x14ac:dyDescent="0.2">
      <c r="A1" s="549" t="s">
        <v>196</v>
      </c>
      <c r="B1" s="549"/>
      <c r="C1" s="549"/>
      <c r="D1" s="549"/>
      <c r="E1" s="549"/>
      <c r="F1" s="549"/>
      <c r="G1" s="549"/>
      <c r="H1" s="549"/>
      <c r="I1" s="549"/>
      <c r="J1" s="549"/>
    </row>
    <row r="2" spans="1:10" ht="16.5" customHeight="1" x14ac:dyDescent="0.2">
      <c r="A2" s="11"/>
      <c r="B2" s="11"/>
      <c r="C2" s="12"/>
      <c r="D2" s="12"/>
      <c r="E2" s="18"/>
      <c r="F2" s="18"/>
      <c r="G2" s="18"/>
      <c r="H2" s="18"/>
      <c r="I2" s="18"/>
      <c r="J2" s="17"/>
    </row>
    <row r="3" spans="1:10" ht="16.5" customHeight="1" x14ac:dyDescent="0.2">
      <c r="A3" s="537" t="s">
        <v>192</v>
      </c>
      <c r="B3" s="537"/>
      <c r="C3" s="569">
        <f>Fire_District_Name</f>
        <v>0</v>
      </c>
      <c r="D3" s="569"/>
      <c r="E3" s="569"/>
      <c r="F3" s="89"/>
      <c r="H3" s="88" t="s">
        <v>127</v>
      </c>
      <c r="I3" s="550">
        <f>FYE</f>
        <v>0</v>
      </c>
      <c r="J3" s="550"/>
    </row>
    <row r="4" spans="1:10" ht="16.5" customHeight="1" x14ac:dyDescent="0.2">
      <c r="A4" s="537" t="s">
        <v>125</v>
      </c>
      <c r="B4" s="537"/>
      <c r="C4" s="579">
        <f>NPI</f>
        <v>0</v>
      </c>
      <c r="D4" s="579"/>
      <c r="E4" s="579"/>
      <c r="F4" s="89"/>
      <c r="G4" s="580"/>
      <c r="H4" s="580"/>
      <c r="I4" s="90"/>
      <c r="J4" s="90"/>
    </row>
    <row r="5" spans="1:10" ht="16.5" customHeight="1" thickBot="1" x14ac:dyDescent="0.25">
      <c r="A5" s="10"/>
      <c r="B5" s="10"/>
      <c r="C5" s="10"/>
      <c r="D5" s="10"/>
      <c r="E5" s="108"/>
      <c r="F5" s="108"/>
      <c r="G5" s="108"/>
      <c r="H5" s="109"/>
      <c r="I5" s="109"/>
      <c r="J5" s="134"/>
    </row>
    <row r="6" spans="1:10" ht="10.5" customHeight="1" x14ac:dyDescent="0.2">
      <c r="A6" s="558" t="s">
        <v>99</v>
      </c>
      <c r="B6" s="561" t="s">
        <v>53</v>
      </c>
      <c r="C6" s="562"/>
      <c r="D6" s="91"/>
      <c r="E6" s="92">
        <v>1</v>
      </c>
      <c r="F6" s="92">
        <v>2</v>
      </c>
      <c r="G6" s="92">
        <v>3</v>
      </c>
      <c r="H6" s="92">
        <v>4</v>
      </c>
      <c r="I6" s="112">
        <v>5</v>
      </c>
      <c r="J6" s="93">
        <v>6</v>
      </c>
    </row>
    <row r="7" spans="1:10" ht="25.5" x14ac:dyDescent="0.2">
      <c r="A7" s="559"/>
      <c r="B7" s="563"/>
      <c r="C7" s="564"/>
      <c r="D7" s="113" t="s">
        <v>106</v>
      </c>
      <c r="E7" s="94" t="s">
        <v>114</v>
      </c>
      <c r="F7" s="94" t="s">
        <v>214</v>
      </c>
      <c r="G7" s="94" t="s">
        <v>215</v>
      </c>
      <c r="H7" s="94" t="s">
        <v>115</v>
      </c>
      <c r="I7" s="114" t="s">
        <v>164</v>
      </c>
      <c r="J7" s="95" t="s">
        <v>165</v>
      </c>
    </row>
    <row r="8" spans="1:10" ht="24" customHeight="1" thickBot="1" x14ac:dyDescent="0.25">
      <c r="A8" s="560"/>
      <c r="B8" s="565"/>
      <c r="C8" s="566"/>
      <c r="D8" s="71"/>
      <c r="E8" s="96" t="s">
        <v>116</v>
      </c>
      <c r="F8" s="97" t="s">
        <v>187</v>
      </c>
      <c r="G8" s="97" t="s">
        <v>134</v>
      </c>
      <c r="H8" s="96"/>
      <c r="I8" s="119">
        <f>G56</f>
        <v>0</v>
      </c>
      <c r="J8" s="116">
        <f>+G57</f>
        <v>0</v>
      </c>
    </row>
    <row r="9" spans="1:10" ht="17.25" customHeight="1" thickTop="1" x14ac:dyDescent="0.2">
      <c r="A9" s="80"/>
      <c r="B9" s="539" t="str">
        <f>+'Sch 1 - Total Expense'!B47:C47</f>
        <v>Administrative and General</v>
      </c>
      <c r="C9" s="539"/>
      <c r="D9" s="130"/>
      <c r="E9" s="81"/>
      <c r="F9" s="81"/>
      <c r="G9" s="81"/>
      <c r="H9" s="81"/>
      <c r="I9" s="135"/>
      <c r="J9" s="82"/>
    </row>
    <row r="10" spans="1:10" ht="15.75" customHeight="1" x14ac:dyDescent="0.2">
      <c r="A10" s="80">
        <f>+'Sch 1 - Total Expense'!A48</f>
        <v>27</v>
      </c>
      <c r="B10" s="534" t="s">
        <v>18</v>
      </c>
      <c r="C10" s="534"/>
      <c r="D10" s="396"/>
      <c r="E10" s="398">
        <v>0</v>
      </c>
      <c r="F10" s="189">
        <f>SUMIFS('Sch 6 - Reclassifications'!$H$9:$H$41,'Sch 6 - Reclassifications'!$F$9:$F$41,'Sch 5 - A&amp;G'!$A10,'Sch 6 - Reclassifications'!$G$9:$G$41,5)-SUMIFS('Sch 6 - Reclassifications'!$L$9:$L$41,'Sch 6 - Reclassifications'!$J$9:$J$41,'Sch 5 - A&amp;G'!$A10,'Sch 6 - Reclassifications'!$K$9:$K$41,5)</f>
        <v>0</v>
      </c>
      <c r="G10" s="189">
        <f>SUMIFS('Sch 7 - Adjustments'!$E$9:$E$29,'Sch 7 - Adjustments'!$I$9:$I$29,'Sch 5 - A&amp;G'!$A10,'Sch 7 - Adjustments'!$H$9:$H$29,5)</f>
        <v>0</v>
      </c>
      <c r="H10" s="189">
        <f>SUM(E10:G10)</f>
        <v>0</v>
      </c>
      <c r="I10" s="189">
        <f>+H10*$I$8</f>
        <v>0</v>
      </c>
      <c r="J10" s="207">
        <f t="shared" ref="J10:J40" si="0">+H10*$J$8</f>
        <v>0</v>
      </c>
    </row>
    <row r="11" spans="1:10" ht="15.75" customHeight="1" x14ac:dyDescent="0.2">
      <c r="A11" s="80">
        <f>+'Sch 1 - Total Expense'!A49</f>
        <v>28</v>
      </c>
      <c r="B11" s="534" t="s">
        <v>19</v>
      </c>
      <c r="C11" s="534"/>
      <c r="D11" s="396"/>
      <c r="E11" s="398">
        <v>0</v>
      </c>
      <c r="F11" s="219">
        <f>SUMIFS('Sch 6 - Reclassifications'!$H$9:$H$41,'Sch 6 - Reclassifications'!$F$9:$F$41,'Sch 5 - A&amp;G'!$A11,'Sch 6 - Reclassifications'!$G$9:$G$41,5)-SUMIFS('Sch 6 - Reclassifications'!$L$9:$L$41,'Sch 6 - Reclassifications'!$J$9:$J$41,'Sch 5 - A&amp;G'!$A11,'Sch 6 - Reclassifications'!$K$9:$K$41,5)</f>
        <v>0</v>
      </c>
      <c r="G11" s="219">
        <f>SUMIFS('Sch 7 - Adjustments'!$E$9:$E$29,'Sch 7 - Adjustments'!$I$9:$I$29,'Sch 5 - A&amp;G'!$A11,'Sch 7 - Adjustments'!$H$9:$H$29,5)</f>
        <v>0</v>
      </c>
      <c r="H11" s="219">
        <f>SUM(E11:G11)</f>
        <v>0</v>
      </c>
      <c r="I11" s="244">
        <f>+H11*$I$8</f>
        <v>0</v>
      </c>
      <c r="J11" s="206">
        <f t="shared" si="0"/>
        <v>0</v>
      </c>
    </row>
    <row r="12" spans="1:10" ht="15.75" customHeight="1" x14ac:dyDescent="0.2">
      <c r="A12" s="80">
        <f>+'Sch 1 - Total Expense'!A50</f>
        <v>29</v>
      </c>
      <c r="B12" s="534" t="s">
        <v>20</v>
      </c>
      <c r="C12" s="534"/>
      <c r="D12" s="396" t="s">
        <v>268</v>
      </c>
      <c r="E12" s="398">
        <v>0</v>
      </c>
      <c r="F12" s="219">
        <f>SUMIFS('Sch 6 - Reclassifications'!$H$9:$H$41,'Sch 6 - Reclassifications'!$F$9:$F$41,'Sch 5 - A&amp;G'!$A12,'Sch 6 - Reclassifications'!$G$9:$G$41,5)-SUMIFS('Sch 6 - Reclassifications'!$L$9:$L$41,'Sch 6 - Reclassifications'!$J$9:$J$41,'Sch 5 - A&amp;G'!$A12,'Sch 6 - Reclassifications'!$K$9:$K$41,5)</f>
        <v>0</v>
      </c>
      <c r="G12" s="219">
        <f>SUMIFS('Sch 7 - Adjustments'!$E$9:$E$29,'Sch 7 - Adjustments'!$I$9:$I$29,'Sch 5 - A&amp;G'!$A12,'Sch 7 - Adjustments'!$H$9:$H$29,5)</f>
        <v>0</v>
      </c>
      <c r="H12" s="219">
        <f t="shared" ref="H12:H39" si="1">SUM(E12:G12)</f>
        <v>0</v>
      </c>
      <c r="I12" s="244">
        <f t="shared" ref="I12:I40" si="2">+H12*$I$8</f>
        <v>0</v>
      </c>
      <c r="J12" s="206">
        <f t="shared" si="0"/>
        <v>0</v>
      </c>
    </row>
    <row r="13" spans="1:10" ht="15.75" customHeight="1" x14ac:dyDescent="0.2">
      <c r="A13" s="80">
        <f>+'Sch 1 - Total Expense'!A51</f>
        <v>30</v>
      </c>
      <c r="B13" s="534" t="s">
        <v>21</v>
      </c>
      <c r="C13" s="534"/>
      <c r="D13" s="396"/>
      <c r="E13" s="398">
        <v>0</v>
      </c>
      <c r="F13" s="219">
        <f>SUMIFS('Sch 6 - Reclassifications'!$H$9:$H$41,'Sch 6 - Reclassifications'!$F$9:$F$41,'Sch 5 - A&amp;G'!$A13,'Sch 6 - Reclassifications'!$G$9:$G$41,5)-SUMIFS('Sch 6 - Reclassifications'!$L$9:$L$41,'Sch 6 - Reclassifications'!$J$9:$J$41,'Sch 5 - A&amp;G'!$A13,'Sch 6 - Reclassifications'!$K$9:$K$41,5)</f>
        <v>0</v>
      </c>
      <c r="G13" s="219">
        <f>SUMIFS('Sch 7 - Adjustments'!$E$9:$E$29,'Sch 7 - Adjustments'!$I$9:$I$29,'Sch 5 - A&amp;G'!$A13,'Sch 7 - Adjustments'!$H$9:$H$29,5)</f>
        <v>0</v>
      </c>
      <c r="H13" s="219">
        <f t="shared" si="1"/>
        <v>0</v>
      </c>
      <c r="I13" s="244">
        <f t="shared" si="2"/>
        <v>0</v>
      </c>
      <c r="J13" s="206">
        <f t="shared" si="0"/>
        <v>0</v>
      </c>
    </row>
    <row r="14" spans="1:10" ht="15.75" customHeight="1" x14ac:dyDescent="0.2">
      <c r="A14" s="80">
        <f>+'Sch 1 - Total Expense'!A52</f>
        <v>31</v>
      </c>
      <c r="B14" s="534" t="s">
        <v>22</v>
      </c>
      <c r="C14" s="534"/>
      <c r="D14" s="396"/>
      <c r="E14" s="398">
        <v>0</v>
      </c>
      <c r="F14" s="219">
        <f>SUMIFS('Sch 6 - Reclassifications'!$H$9:$H$41,'Sch 6 - Reclassifications'!$F$9:$F$41,'Sch 5 - A&amp;G'!$A14,'Sch 6 - Reclassifications'!$G$9:$G$41,5)-SUMIFS('Sch 6 - Reclassifications'!$L$9:$L$41,'Sch 6 - Reclassifications'!$J$9:$J$41,'Sch 5 - A&amp;G'!$A14,'Sch 6 - Reclassifications'!$K$9:$K$41,5)</f>
        <v>0</v>
      </c>
      <c r="G14" s="219">
        <f>SUMIFS('Sch 7 - Adjustments'!$E$9:$E$29,'Sch 7 - Adjustments'!$I$9:$I$29,'Sch 5 - A&amp;G'!$A14,'Sch 7 - Adjustments'!$H$9:$H$29,5)</f>
        <v>0</v>
      </c>
      <c r="H14" s="219">
        <f t="shared" si="1"/>
        <v>0</v>
      </c>
      <c r="I14" s="244">
        <f t="shared" si="2"/>
        <v>0</v>
      </c>
      <c r="J14" s="206">
        <f t="shared" si="0"/>
        <v>0</v>
      </c>
    </row>
    <row r="15" spans="1:10" ht="15.75" customHeight="1" x14ac:dyDescent="0.2">
      <c r="A15" s="80">
        <f>+'Sch 1 - Total Expense'!A53</f>
        <v>32</v>
      </c>
      <c r="B15" s="534" t="s">
        <v>23</v>
      </c>
      <c r="C15" s="534"/>
      <c r="D15" s="396"/>
      <c r="E15" s="398">
        <v>0</v>
      </c>
      <c r="F15" s="219">
        <f>SUMIFS('Sch 6 - Reclassifications'!$H$9:$H$41,'Sch 6 - Reclassifications'!$F$9:$F$41,'Sch 5 - A&amp;G'!$A15,'Sch 6 - Reclassifications'!$G$9:$G$41,5)-SUMIFS('Sch 6 - Reclassifications'!$L$9:$L$41,'Sch 6 - Reclassifications'!$J$9:$J$41,'Sch 5 - A&amp;G'!$A15,'Sch 6 - Reclassifications'!$K$9:$K$41,5)</f>
        <v>0</v>
      </c>
      <c r="G15" s="219">
        <f>SUMIFS('Sch 7 - Adjustments'!$E$9:$E$29,'Sch 7 - Adjustments'!$I$9:$I$29,'Sch 5 - A&amp;G'!$A15,'Sch 7 - Adjustments'!$H$9:$H$29,5)</f>
        <v>0</v>
      </c>
      <c r="H15" s="219">
        <f t="shared" si="1"/>
        <v>0</v>
      </c>
      <c r="I15" s="244">
        <f t="shared" si="2"/>
        <v>0</v>
      </c>
      <c r="J15" s="206">
        <f t="shared" si="0"/>
        <v>0</v>
      </c>
    </row>
    <row r="16" spans="1:10" ht="15.75" customHeight="1" x14ac:dyDescent="0.2">
      <c r="A16" s="80">
        <f>+'Sch 1 - Total Expense'!A54</f>
        <v>33</v>
      </c>
      <c r="B16" s="534" t="s">
        <v>24</v>
      </c>
      <c r="C16" s="534"/>
      <c r="D16" s="396"/>
      <c r="E16" s="398">
        <v>0</v>
      </c>
      <c r="F16" s="219">
        <f>SUMIFS('Sch 6 - Reclassifications'!$H$9:$H$41,'Sch 6 - Reclassifications'!$F$9:$F$41,'Sch 5 - A&amp;G'!$A16,'Sch 6 - Reclassifications'!$G$9:$G$41,5)-SUMIFS('Sch 6 - Reclassifications'!$L$9:$L$41,'Sch 6 - Reclassifications'!$J$9:$J$41,'Sch 5 - A&amp;G'!$A16,'Sch 6 - Reclassifications'!$K$9:$K$41,5)</f>
        <v>0</v>
      </c>
      <c r="G16" s="219">
        <f>SUMIFS('Sch 7 - Adjustments'!$E$9:$E$29,'Sch 7 - Adjustments'!$I$9:$I$29,'Sch 5 - A&amp;G'!$A16,'Sch 7 - Adjustments'!$H$9:$H$29,5)</f>
        <v>0</v>
      </c>
      <c r="H16" s="219">
        <f t="shared" si="1"/>
        <v>0</v>
      </c>
      <c r="I16" s="244">
        <f t="shared" si="2"/>
        <v>0</v>
      </c>
      <c r="J16" s="206">
        <f t="shared" si="0"/>
        <v>0</v>
      </c>
    </row>
    <row r="17" spans="1:10" ht="15.75" customHeight="1" x14ac:dyDescent="0.2">
      <c r="A17" s="80">
        <f>+'Sch 1 - Total Expense'!A55</f>
        <v>34</v>
      </c>
      <c r="B17" s="534" t="s">
        <v>25</v>
      </c>
      <c r="C17" s="534"/>
      <c r="D17" s="396"/>
      <c r="E17" s="398">
        <v>0</v>
      </c>
      <c r="F17" s="219">
        <f>SUMIFS('Sch 6 - Reclassifications'!$H$9:$H$41,'Sch 6 - Reclassifications'!$F$9:$F$41,'Sch 5 - A&amp;G'!$A17,'Sch 6 - Reclassifications'!$G$9:$G$41,5)-SUMIFS('Sch 6 - Reclassifications'!$L$9:$L$41,'Sch 6 - Reclassifications'!$J$9:$J$41,'Sch 5 - A&amp;G'!$A17,'Sch 6 - Reclassifications'!$K$9:$K$41,5)</f>
        <v>0</v>
      </c>
      <c r="G17" s="219">
        <f>SUMIFS('Sch 7 - Adjustments'!$E$9:$E$29,'Sch 7 - Adjustments'!$I$9:$I$29,'Sch 5 - A&amp;G'!$A17,'Sch 7 - Adjustments'!$H$9:$H$29,5)</f>
        <v>0</v>
      </c>
      <c r="H17" s="219">
        <f t="shared" si="1"/>
        <v>0</v>
      </c>
      <c r="I17" s="244">
        <f t="shared" si="2"/>
        <v>0</v>
      </c>
      <c r="J17" s="206">
        <f t="shared" si="0"/>
        <v>0</v>
      </c>
    </row>
    <row r="18" spans="1:10" ht="15.75" customHeight="1" x14ac:dyDescent="0.2">
      <c r="A18" s="80">
        <f>+'Sch 1 - Total Expense'!A56</f>
        <v>35</v>
      </c>
      <c r="B18" s="534" t="s">
        <v>26</v>
      </c>
      <c r="C18" s="534"/>
      <c r="D18" s="396"/>
      <c r="E18" s="398">
        <v>0</v>
      </c>
      <c r="F18" s="219">
        <f>SUMIFS('Sch 6 - Reclassifications'!$H$9:$H$41,'Sch 6 - Reclassifications'!$F$9:$F$41,'Sch 5 - A&amp;G'!$A18,'Sch 6 - Reclassifications'!$G$9:$G$41,5)-SUMIFS('Sch 6 - Reclassifications'!$L$9:$L$41,'Sch 6 - Reclassifications'!$J$9:$J$41,'Sch 5 - A&amp;G'!$A18,'Sch 6 - Reclassifications'!$K$9:$K$41,5)</f>
        <v>0</v>
      </c>
      <c r="G18" s="219">
        <f>SUMIFS('Sch 7 - Adjustments'!$E$9:$E$29,'Sch 7 - Adjustments'!$I$9:$I$29,'Sch 5 - A&amp;G'!$A18,'Sch 7 - Adjustments'!$H$9:$H$29,5)</f>
        <v>0</v>
      </c>
      <c r="H18" s="219">
        <f t="shared" si="1"/>
        <v>0</v>
      </c>
      <c r="I18" s="244">
        <f t="shared" si="2"/>
        <v>0</v>
      </c>
      <c r="J18" s="206">
        <f t="shared" si="0"/>
        <v>0</v>
      </c>
    </row>
    <row r="19" spans="1:10" ht="15.75" customHeight="1" x14ac:dyDescent="0.2">
      <c r="A19" s="80">
        <f>+'Sch 1 - Total Expense'!A57</f>
        <v>36</v>
      </c>
      <c r="B19" s="534" t="s">
        <v>27</v>
      </c>
      <c r="C19" s="534"/>
      <c r="D19" s="396" t="s">
        <v>268</v>
      </c>
      <c r="E19" s="398">
        <v>0</v>
      </c>
      <c r="F19" s="219">
        <f>SUMIFS('Sch 6 - Reclassifications'!$H$9:$H$41,'Sch 6 - Reclassifications'!$F$9:$F$41,'Sch 5 - A&amp;G'!$A19,'Sch 6 - Reclassifications'!$G$9:$G$41,5)-SUMIFS('Sch 6 - Reclassifications'!$L$9:$L$41,'Sch 6 - Reclassifications'!$J$9:$J$41,'Sch 5 - A&amp;G'!$A19,'Sch 6 - Reclassifications'!$K$9:$K$41,5)</f>
        <v>0</v>
      </c>
      <c r="G19" s="219">
        <f>SUMIFS('Sch 7 - Adjustments'!$E$9:$E$29,'Sch 7 - Adjustments'!$I$9:$I$29,'Sch 5 - A&amp;G'!$A19,'Sch 7 - Adjustments'!$H$9:$H$29,5)</f>
        <v>0</v>
      </c>
      <c r="H19" s="219">
        <f t="shared" si="1"/>
        <v>0</v>
      </c>
      <c r="I19" s="244">
        <f t="shared" si="2"/>
        <v>0</v>
      </c>
      <c r="J19" s="206">
        <f t="shared" si="0"/>
        <v>0</v>
      </c>
    </row>
    <row r="20" spans="1:10" ht="15.75" customHeight="1" x14ac:dyDescent="0.2">
      <c r="A20" s="80">
        <f>+'Sch 1 - Total Expense'!A58</f>
        <v>37</v>
      </c>
      <c r="B20" s="534" t="s">
        <v>28</v>
      </c>
      <c r="C20" s="534"/>
      <c r="D20" s="396" t="s">
        <v>268</v>
      </c>
      <c r="E20" s="398">
        <v>0</v>
      </c>
      <c r="F20" s="219">
        <f>SUMIFS('Sch 6 - Reclassifications'!$H$9:$H$41,'Sch 6 - Reclassifications'!$F$9:$F$41,'Sch 5 - A&amp;G'!$A20,'Sch 6 - Reclassifications'!$G$9:$G$41,5)-SUMIFS('Sch 6 - Reclassifications'!$L$9:$L$41,'Sch 6 - Reclassifications'!$J$9:$J$41,'Sch 5 - A&amp;G'!$A20,'Sch 6 - Reclassifications'!$K$9:$K$41,5)</f>
        <v>0</v>
      </c>
      <c r="G20" s="219">
        <f>SUMIFS('Sch 7 - Adjustments'!$E$9:$E$29,'Sch 7 - Adjustments'!$I$9:$I$29,'Sch 5 - A&amp;G'!$A20,'Sch 7 - Adjustments'!$H$9:$H$29,5)</f>
        <v>0</v>
      </c>
      <c r="H20" s="219">
        <f t="shared" si="1"/>
        <v>0</v>
      </c>
      <c r="I20" s="244">
        <f t="shared" si="2"/>
        <v>0</v>
      </c>
      <c r="J20" s="206">
        <f t="shared" si="0"/>
        <v>0</v>
      </c>
    </row>
    <row r="21" spans="1:10" ht="15.75" customHeight="1" x14ac:dyDescent="0.2">
      <c r="A21" s="80">
        <f>+'Sch 1 - Total Expense'!A59</f>
        <v>38</v>
      </c>
      <c r="B21" s="534" t="s">
        <v>29</v>
      </c>
      <c r="C21" s="534"/>
      <c r="D21" s="396" t="s">
        <v>268</v>
      </c>
      <c r="E21" s="398">
        <v>0</v>
      </c>
      <c r="F21" s="219">
        <f>SUMIFS('Sch 6 - Reclassifications'!$H$9:$H$41,'Sch 6 - Reclassifications'!$F$9:$F$41,'Sch 5 - A&amp;G'!$A21,'Sch 6 - Reclassifications'!$G$9:$G$41,5)-SUMIFS('Sch 6 - Reclassifications'!$L$9:$L$41,'Sch 6 - Reclassifications'!$J$9:$J$41,'Sch 5 - A&amp;G'!$A21,'Sch 6 - Reclassifications'!$K$9:$K$41,5)</f>
        <v>0</v>
      </c>
      <c r="G21" s="219">
        <f>SUMIFS('Sch 7 - Adjustments'!$E$9:$E$29,'Sch 7 - Adjustments'!$I$9:$I$29,'Sch 5 - A&amp;G'!$A21,'Sch 7 - Adjustments'!$H$9:$H$29,5)</f>
        <v>0</v>
      </c>
      <c r="H21" s="219">
        <f t="shared" si="1"/>
        <v>0</v>
      </c>
      <c r="I21" s="244">
        <f t="shared" si="2"/>
        <v>0</v>
      </c>
      <c r="J21" s="206">
        <f t="shared" si="0"/>
        <v>0</v>
      </c>
    </row>
    <row r="22" spans="1:10" ht="15.75" customHeight="1" x14ac:dyDescent="0.2">
      <c r="A22" s="80">
        <f>+'Sch 1 - Total Expense'!A60</f>
        <v>39</v>
      </c>
      <c r="B22" s="534" t="s">
        <v>30</v>
      </c>
      <c r="C22" s="534"/>
      <c r="D22" s="396" t="s">
        <v>268</v>
      </c>
      <c r="E22" s="398">
        <v>0</v>
      </c>
      <c r="F22" s="219">
        <f>SUMIFS('Sch 6 - Reclassifications'!$H$9:$H$41,'Sch 6 - Reclassifications'!$F$9:$F$41,'Sch 5 - A&amp;G'!$A22,'Sch 6 - Reclassifications'!$G$9:$G$41,5)-SUMIFS('Sch 6 - Reclassifications'!$L$9:$L$41,'Sch 6 - Reclassifications'!$J$9:$J$41,'Sch 5 - A&amp;G'!$A22,'Sch 6 - Reclassifications'!$K$9:$K$41,5)</f>
        <v>0</v>
      </c>
      <c r="G22" s="219">
        <f>SUMIFS('Sch 7 - Adjustments'!$E$9:$E$29,'Sch 7 - Adjustments'!$I$9:$I$29,'Sch 5 - A&amp;G'!$A22,'Sch 7 - Adjustments'!$H$9:$H$29,5)</f>
        <v>0</v>
      </c>
      <c r="H22" s="219">
        <f t="shared" si="1"/>
        <v>0</v>
      </c>
      <c r="I22" s="244">
        <f t="shared" si="2"/>
        <v>0</v>
      </c>
      <c r="J22" s="206">
        <f t="shared" si="0"/>
        <v>0</v>
      </c>
    </row>
    <row r="23" spans="1:10" ht="15.75" customHeight="1" x14ac:dyDescent="0.2">
      <c r="A23" s="80">
        <f>+'Sch 1 - Total Expense'!A61</f>
        <v>40</v>
      </c>
      <c r="B23" s="534" t="s">
        <v>31</v>
      </c>
      <c r="C23" s="534"/>
      <c r="D23" s="396" t="s">
        <v>268</v>
      </c>
      <c r="E23" s="398">
        <v>0</v>
      </c>
      <c r="F23" s="219">
        <f>SUMIFS('Sch 6 - Reclassifications'!$H$9:$H$41,'Sch 6 - Reclassifications'!$F$9:$F$41,'Sch 5 - A&amp;G'!$A23,'Sch 6 - Reclassifications'!$G$9:$G$41,5)-SUMIFS('Sch 6 - Reclassifications'!$L$9:$L$41,'Sch 6 - Reclassifications'!$J$9:$J$41,'Sch 5 - A&amp;G'!$A23,'Sch 6 - Reclassifications'!$K$9:$K$41,5)</f>
        <v>0</v>
      </c>
      <c r="G23" s="219">
        <f>SUMIFS('Sch 7 - Adjustments'!$E$9:$E$29,'Sch 7 - Adjustments'!$I$9:$I$29,'Sch 5 - A&amp;G'!$A23,'Sch 7 - Adjustments'!$H$9:$H$29,5)</f>
        <v>0</v>
      </c>
      <c r="H23" s="219">
        <f t="shared" si="1"/>
        <v>0</v>
      </c>
      <c r="I23" s="244">
        <f t="shared" si="2"/>
        <v>0</v>
      </c>
      <c r="J23" s="206">
        <f t="shared" si="0"/>
        <v>0</v>
      </c>
    </row>
    <row r="24" spans="1:10" ht="15.75" customHeight="1" x14ac:dyDescent="0.2">
      <c r="A24" s="80">
        <f>+'Sch 1 - Total Expense'!A62</f>
        <v>41</v>
      </c>
      <c r="B24" s="534" t="s">
        <v>32</v>
      </c>
      <c r="C24" s="534"/>
      <c r="D24" s="396" t="s">
        <v>268</v>
      </c>
      <c r="E24" s="398">
        <v>0</v>
      </c>
      <c r="F24" s="219">
        <f>SUMIFS('Sch 6 - Reclassifications'!$H$9:$H$41,'Sch 6 - Reclassifications'!$F$9:$F$41,'Sch 5 - A&amp;G'!$A24,'Sch 6 - Reclassifications'!$G$9:$G$41,5)-SUMIFS('Sch 6 - Reclassifications'!$L$9:$L$41,'Sch 6 - Reclassifications'!$J$9:$J$41,'Sch 5 - A&amp;G'!$A24,'Sch 6 - Reclassifications'!$K$9:$K$41,5)</f>
        <v>0</v>
      </c>
      <c r="G24" s="219">
        <f>SUMIFS('Sch 7 - Adjustments'!$E$9:$E$29,'Sch 7 - Adjustments'!$I$9:$I$29,'Sch 5 - A&amp;G'!$A24,'Sch 7 - Adjustments'!$H$9:$H$29,5)</f>
        <v>0</v>
      </c>
      <c r="H24" s="219">
        <f t="shared" si="1"/>
        <v>0</v>
      </c>
      <c r="I24" s="244">
        <f t="shared" si="2"/>
        <v>0</v>
      </c>
      <c r="J24" s="206">
        <f t="shared" si="0"/>
        <v>0</v>
      </c>
    </row>
    <row r="25" spans="1:10" ht="15.75" customHeight="1" x14ac:dyDescent="0.2">
      <c r="A25" s="80">
        <f>+'Sch 1 - Total Expense'!A63</f>
        <v>42</v>
      </c>
      <c r="B25" s="534" t="s">
        <v>33</v>
      </c>
      <c r="C25" s="534"/>
      <c r="D25" s="396" t="s">
        <v>268</v>
      </c>
      <c r="E25" s="398">
        <v>0</v>
      </c>
      <c r="F25" s="219">
        <f>SUMIFS('Sch 6 - Reclassifications'!$H$9:$H$41,'Sch 6 - Reclassifications'!$F$9:$F$41,'Sch 5 - A&amp;G'!$A25,'Sch 6 - Reclassifications'!$G$9:$G$41,5)-SUMIFS('Sch 6 - Reclassifications'!$L$9:$L$41,'Sch 6 - Reclassifications'!$J$9:$J$41,'Sch 5 - A&amp;G'!$A25,'Sch 6 - Reclassifications'!$K$9:$K$41,5)</f>
        <v>0</v>
      </c>
      <c r="G25" s="219">
        <f>SUMIFS('Sch 7 - Adjustments'!$E$9:$E$29,'Sch 7 - Adjustments'!$I$9:$I$29,'Sch 5 - A&amp;G'!$A25,'Sch 7 - Adjustments'!$H$9:$H$29,5)</f>
        <v>0</v>
      </c>
      <c r="H25" s="219">
        <f t="shared" si="1"/>
        <v>0</v>
      </c>
      <c r="I25" s="244">
        <f t="shared" si="2"/>
        <v>0</v>
      </c>
      <c r="J25" s="206">
        <f t="shared" si="0"/>
        <v>0</v>
      </c>
    </row>
    <row r="26" spans="1:10" ht="15.75" customHeight="1" x14ac:dyDescent="0.2">
      <c r="A26" s="80">
        <f>+'Sch 1 - Total Expense'!A64</f>
        <v>43</v>
      </c>
      <c r="B26" s="534" t="s">
        <v>34</v>
      </c>
      <c r="C26" s="534"/>
      <c r="D26" s="396" t="s">
        <v>268</v>
      </c>
      <c r="E26" s="398">
        <v>0</v>
      </c>
      <c r="F26" s="219">
        <f>SUMIFS('Sch 6 - Reclassifications'!$H$9:$H$41,'Sch 6 - Reclassifications'!$F$9:$F$41,'Sch 5 - A&amp;G'!$A26,'Sch 6 - Reclassifications'!$G$9:$G$41,5)-SUMIFS('Sch 6 - Reclassifications'!$L$9:$L$41,'Sch 6 - Reclassifications'!$J$9:$J$41,'Sch 5 - A&amp;G'!$A26,'Sch 6 - Reclassifications'!$K$9:$K$41,5)</f>
        <v>0</v>
      </c>
      <c r="G26" s="219">
        <f>SUMIFS('Sch 7 - Adjustments'!$E$9:$E$29,'Sch 7 - Adjustments'!$I$9:$I$29,'Sch 5 - A&amp;G'!$A26,'Sch 7 - Adjustments'!$H$9:$H$29,5)</f>
        <v>0</v>
      </c>
      <c r="H26" s="219">
        <f t="shared" si="1"/>
        <v>0</v>
      </c>
      <c r="I26" s="244">
        <f t="shared" si="2"/>
        <v>0</v>
      </c>
      <c r="J26" s="206">
        <f t="shared" si="0"/>
        <v>0</v>
      </c>
    </row>
    <row r="27" spans="1:10" ht="15.75" customHeight="1" x14ac:dyDescent="0.2">
      <c r="A27" s="80">
        <f>+'Sch 1 - Total Expense'!A65</f>
        <v>44</v>
      </c>
      <c r="B27" s="534" t="s">
        <v>35</v>
      </c>
      <c r="C27" s="534"/>
      <c r="D27" s="396" t="s">
        <v>268</v>
      </c>
      <c r="E27" s="398">
        <v>0</v>
      </c>
      <c r="F27" s="219">
        <f>SUMIFS('Sch 6 - Reclassifications'!$H$9:$H$41,'Sch 6 - Reclassifications'!$F$9:$F$41,'Sch 5 - A&amp;G'!$A27,'Sch 6 - Reclassifications'!$G$9:$G$41,5)-SUMIFS('Sch 6 - Reclassifications'!$L$9:$L$41,'Sch 6 - Reclassifications'!$J$9:$J$41,'Sch 5 - A&amp;G'!$A27,'Sch 6 - Reclassifications'!$K$9:$K$41,5)</f>
        <v>0</v>
      </c>
      <c r="G27" s="219">
        <f>SUMIFS('Sch 7 - Adjustments'!$E$9:$E$29,'Sch 7 - Adjustments'!$I$9:$I$29,'Sch 5 - A&amp;G'!$A27,'Sch 7 - Adjustments'!$H$9:$H$29,5)</f>
        <v>0</v>
      </c>
      <c r="H27" s="219">
        <f t="shared" si="1"/>
        <v>0</v>
      </c>
      <c r="I27" s="244">
        <f t="shared" si="2"/>
        <v>0</v>
      </c>
      <c r="J27" s="206">
        <f t="shared" si="0"/>
        <v>0</v>
      </c>
    </row>
    <row r="28" spans="1:10" ht="15.75" customHeight="1" x14ac:dyDescent="0.2">
      <c r="A28" s="80">
        <f>+'Sch 1 - Total Expense'!A66</f>
        <v>45</v>
      </c>
      <c r="B28" s="534" t="s">
        <v>36</v>
      </c>
      <c r="C28" s="534"/>
      <c r="D28" s="396" t="s">
        <v>268</v>
      </c>
      <c r="E28" s="398">
        <v>0</v>
      </c>
      <c r="F28" s="219">
        <f>SUMIFS('Sch 6 - Reclassifications'!$H$9:$H$41,'Sch 6 - Reclassifications'!$F$9:$F$41,'Sch 5 - A&amp;G'!$A28,'Sch 6 - Reclassifications'!$G$9:$G$41,5)-SUMIFS('Sch 6 - Reclassifications'!$L$9:$L$41,'Sch 6 - Reclassifications'!$J$9:$J$41,'Sch 5 - A&amp;G'!$A28,'Sch 6 - Reclassifications'!$K$9:$K$41,5)</f>
        <v>0</v>
      </c>
      <c r="G28" s="219">
        <f>SUMIFS('Sch 7 - Adjustments'!$E$9:$E$29,'Sch 7 - Adjustments'!$I$9:$I$29,'Sch 5 - A&amp;G'!$A28,'Sch 7 - Adjustments'!$H$9:$H$29,5)</f>
        <v>0</v>
      </c>
      <c r="H28" s="219">
        <f t="shared" si="1"/>
        <v>0</v>
      </c>
      <c r="I28" s="244">
        <f t="shared" si="2"/>
        <v>0</v>
      </c>
      <c r="J28" s="206">
        <f t="shared" si="0"/>
        <v>0</v>
      </c>
    </row>
    <row r="29" spans="1:10" ht="15.75" customHeight="1" x14ac:dyDescent="0.2">
      <c r="A29" s="80">
        <f>+'Sch 1 - Total Expense'!A67</f>
        <v>46</v>
      </c>
      <c r="B29" s="534" t="s">
        <v>37</v>
      </c>
      <c r="C29" s="534"/>
      <c r="D29" s="396" t="s">
        <v>268</v>
      </c>
      <c r="E29" s="398">
        <v>0</v>
      </c>
      <c r="F29" s="219">
        <f>SUMIFS('Sch 6 - Reclassifications'!$H$9:$H$41,'Sch 6 - Reclassifications'!$F$9:$F$41,'Sch 5 - A&amp;G'!$A29,'Sch 6 - Reclassifications'!$G$9:$G$41,5)-SUMIFS('Sch 6 - Reclassifications'!$L$9:$L$41,'Sch 6 - Reclassifications'!$J$9:$J$41,'Sch 5 - A&amp;G'!$A29,'Sch 6 - Reclassifications'!$K$9:$K$41,5)</f>
        <v>0</v>
      </c>
      <c r="G29" s="219">
        <f>SUMIFS('Sch 7 - Adjustments'!$E$9:$E$29,'Sch 7 - Adjustments'!$I$9:$I$29,'Sch 5 - A&amp;G'!$A29,'Sch 7 - Adjustments'!$H$9:$H$29,5)</f>
        <v>0</v>
      </c>
      <c r="H29" s="219">
        <f t="shared" si="1"/>
        <v>0</v>
      </c>
      <c r="I29" s="244">
        <f t="shared" si="2"/>
        <v>0</v>
      </c>
      <c r="J29" s="206">
        <f t="shared" si="0"/>
        <v>0</v>
      </c>
    </row>
    <row r="30" spans="1:10" ht="15.75" customHeight="1" x14ac:dyDescent="0.2">
      <c r="A30" s="80">
        <f>+'Sch 1 - Total Expense'!A68</f>
        <v>47</v>
      </c>
      <c r="B30" s="534" t="s">
        <v>38</v>
      </c>
      <c r="C30" s="534"/>
      <c r="D30" s="396" t="s">
        <v>268</v>
      </c>
      <c r="E30" s="398">
        <v>0</v>
      </c>
      <c r="F30" s="219">
        <f>SUMIFS('Sch 6 - Reclassifications'!$H$9:$H$41,'Sch 6 - Reclassifications'!$F$9:$F$41,'Sch 5 - A&amp;G'!$A30,'Sch 6 - Reclassifications'!$G$9:$G$41,5)-SUMIFS('Sch 6 - Reclassifications'!$L$9:$L$41,'Sch 6 - Reclassifications'!$J$9:$J$41,'Sch 5 - A&amp;G'!$A30,'Sch 6 - Reclassifications'!$K$9:$K$41,5)</f>
        <v>0</v>
      </c>
      <c r="G30" s="219">
        <f>SUMIFS('Sch 7 - Adjustments'!$E$9:$E$29,'Sch 7 - Adjustments'!$I$9:$I$29,'Sch 5 - A&amp;G'!$A30,'Sch 7 - Adjustments'!$H$9:$H$29,5)</f>
        <v>0</v>
      </c>
      <c r="H30" s="219">
        <f t="shared" si="1"/>
        <v>0</v>
      </c>
      <c r="I30" s="244">
        <f t="shared" si="2"/>
        <v>0</v>
      </c>
      <c r="J30" s="206">
        <f t="shared" si="0"/>
        <v>0</v>
      </c>
    </row>
    <row r="31" spans="1:10" ht="15.75" customHeight="1" x14ac:dyDescent="0.2">
      <c r="A31" s="80">
        <f>+'Sch 1 - Total Expense'!A69</f>
        <v>48</v>
      </c>
      <c r="B31" s="534" t="s">
        <v>39</v>
      </c>
      <c r="C31" s="534"/>
      <c r="D31" s="396" t="s">
        <v>268</v>
      </c>
      <c r="E31" s="398">
        <v>0</v>
      </c>
      <c r="F31" s="219">
        <f>SUMIFS('Sch 6 - Reclassifications'!$H$9:$H$41,'Sch 6 - Reclassifications'!$F$9:$F$41,'Sch 5 - A&amp;G'!$A31,'Sch 6 - Reclassifications'!$G$9:$G$41,5)-SUMIFS('Sch 6 - Reclassifications'!$L$9:$L$41,'Sch 6 - Reclassifications'!$J$9:$J$41,'Sch 5 - A&amp;G'!$A31,'Sch 6 - Reclassifications'!$K$9:$K$41,5)</f>
        <v>0</v>
      </c>
      <c r="G31" s="219">
        <f>SUMIFS('Sch 7 - Adjustments'!$E$9:$E$29,'Sch 7 - Adjustments'!$I$9:$I$29,'Sch 5 - A&amp;G'!$A31,'Sch 7 - Adjustments'!$H$9:$H$29,5)</f>
        <v>0</v>
      </c>
      <c r="H31" s="219">
        <f t="shared" si="1"/>
        <v>0</v>
      </c>
      <c r="I31" s="244">
        <f t="shared" si="2"/>
        <v>0</v>
      </c>
      <c r="J31" s="206">
        <f t="shared" si="0"/>
        <v>0</v>
      </c>
    </row>
    <row r="32" spans="1:10" ht="15.75" customHeight="1" x14ac:dyDescent="0.2">
      <c r="A32" s="80">
        <f>+'Sch 1 - Total Expense'!A70</f>
        <v>49</v>
      </c>
      <c r="B32" s="534" t="s">
        <v>40</v>
      </c>
      <c r="C32" s="534"/>
      <c r="D32" s="396" t="s">
        <v>268</v>
      </c>
      <c r="E32" s="398">
        <v>0</v>
      </c>
      <c r="F32" s="219">
        <f>SUMIFS('Sch 6 - Reclassifications'!$H$9:$H$41,'Sch 6 - Reclassifications'!$F$9:$F$41,'Sch 5 - A&amp;G'!$A32,'Sch 6 - Reclassifications'!$G$9:$G$41,5)-SUMIFS('Sch 6 - Reclassifications'!$L$9:$L$41,'Sch 6 - Reclassifications'!$J$9:$J$41,'Sch 5 - A&amp;G'!$A32,'Sch 6 - Reclassifications'!$K$9:$K$41,5)</f>
        <v>0</v>
      </c>
      <c r="G32" s="219">
        <f>SUMIFS('Sch 7 - Adjustments'!$E$9:$E$29,'Sch 7 - Adjustments'!$I$9:$I$29,'Sch 5 - A&amp;G'!$A32,'Sch 7 - Adjustments'!$H$9:$H$29,5)</f>
        <v>0</v>
      </c>
      <c r="H32" s="219">
        <f t="shared" si="1"/>
        <v>0</v>
      </c>
      <c r="I32" s="244">
        <f t="shared" si="2"/>
        <v>0</v>
      </c>
      <c r="J32" s="206">
        <f t="shared" si="0"/>
        <v>0</v>
      </c>
    </row>
    <row r="33" spans="1:10" ht="15.75" customHeight="1" x14ac:dyDescent="0.2">
      <c r="A33" s="80">
        <f>+'Sch 1 - Total Expense'!A71</f>
        <v>50</v>
      </c>
      <c r="B33" s="534" t="s">
        <v>41</v>
      </c>
      <c r="C33" s="534"/>
      <c r="D33" s="396" t="s">
        <v>268</v>
      </c>
      <c r="E33" s="398">
        <v>0</v>
      </c>
      <c r="F33" s="219">
        <f>SUMIFS('Sch 6 - Reclassifications'!$H$9:$H$41,'Sch 6 - Reclassifications'!$F$9:$F$41,'Sch 5 - A&amp;G'!$A33,'Sch 6 - Reclassifications'!$G$9:$G$41,5)-SUMIFS('Sch 6 - Reclassifications'!$L$9:$L$41,'Sch 6 - Reclassifications'!$J$9:$J$41,'Sch 5 - A&amp;G'!$A33,'Sch 6 - Reclassifications'!$K$9:$K$41,5)</f>
        <v>0</v>
      </c>
      <c r="G33" s="219">
        <f>SUMIFS('Sch 7 - Adjustments'!$E$9:$E$29,'Sch 7 - Adjustments'!$I$9:$I$29,'Sch 5 - A&amp;G'!$A33,'Sch 7 - Adjustments'!$H$9:$H$29,5)</f>
        <v>0</v>
      </c>
      <c r="H33" s="219">
        <f t="shared" si="1"/>
        <v>0</v>
      </c>
      <c r="I33" s="244">
        <f t="shared" si="2"/>
        <v>0</v>
      </c>
      <c r="J33" s="206">
        <f t="shared" si="0"/>
        <v>0</v>
      </c>
    </row>
    <row r="34" spans="1:10" ht="15.75" customHeight="1" x14ac:dyDescent="0.2">
      <c r="A34" s="80">
        <f>+'Sch 1 - Total Expense'!A72</f>
        <v>51</v>
      </c>
      <c r="B34" s="534" t="s">
        <v>42</v>
      </c>
      <c r="C34" s="534"/>
      <c r="D34" s="396" t="s">
        <v>268</v>
      </c>
      <c r="E34" s="398">
        <v>0</v>
      </c>
      <c r="F34" s="219">
        <f>SUMIFS('Sch 6 - Reclassifications'!$H$9:$H$41,'Sch 6 - Reclassifications'!$F$9:$F$41,'Sch 5 - A&amp;G'!$A34,'Sch 6 - Reclassifications'!$G$9:$G$41,5)-SUMIFS('Sch 6 - Reclassifications'!$L$9:$L$41,'Sch 6 - Reclassifications'!$J$9:$J$41,'Sch 5 - A&amp;G'!$A34,'Sch 6 - Reclassifications'!$K$9:$K$41,5)</f>
        <v>0</v>
      </c>
      <c r="G34" s="219">
        <f>SUMIFS('Sch 7 - Adjustments'!$E$9:$E$29,'Sch 7 - Adjustments'!$I$9:$I$29,'Sch 5 - A&amp;G'!$A34,'Sch 7 - Adjustments'!$H$9:$H$29,5)</f>
        <v>0</v>
      </c>
      <c r="H34" s="219">
        <f t="shared" si="1"/>
        <v>0</v>
      </c>
      <c r="I34" s="244">
        <f t="shared" si="2"/>
        <v>0</v>
      </c>
      <c r="J34" s="206">
        <f t="shared" si="0"/>
        <v>0</v>
      </c>
    </row>
    <row r="35" spans="1:10" ht="15.75" customHeight="1" x14ac:dyDescent="0.2">
      <c r="A35" s="80">
        <f>+'Sch 1 - Total Expense'!A73</f>
        <v>52</v>
      </c>
      <c r="B35" s="534" t="s">
        <v>152</v>
      </c>
      <c r="C35" s="534"/>
      <c r="D35" s="396" t="s">
        <v>268</v>
      </c>
      <c r="E35" s="398">
        <v>0</v>
      </c>
      <c r="F35" s="219">
        <f>SUMIFS('Sch 6 - Reclassifications'!$H$9:$H$41,'Sch 6 - Reclassifications'!$F$9:$F$41,'Sch 5 - A&amp;G'!$A35,'Sch 6 - Reclassifications'!$G$9:$G$41,5)-SUMIFS('Sch 6 - Reclassifications'!$L$9:$L$41,'Sch 6 - Reclassifications'!$J$9:$J$41,'Sch 5 - A&amp;G'!$A35,'Sch 6 - Reclassifications'!$K$9:$K$41,5)</f>
        <v>0</v>
      </c>
      <c r="G35" s="219">
        <f>SUMIFS('Sch 7 - Adjustments'!$E$9:$E$29,'Sch 7 - Adjustments'!$I$9:$I$29,'Sch 5 - A&amp;G'!$A35,'Sch 7 - Adjustments'!$H$9:$H$29,5)</f>
        <v>0</v>
      </c>
      <c r="H35" s="219">
        <f t="shared" si="1"/>
        <v>0</v>
      </c>
      <c r="I35" s="244">
        <f t="shared" si="2"/>
        <v>0</v>
      </c>
      <c r="J35" s="206">
        <f t="shared" si="0"/>
        <v>0</v>
      </c>
    </row>
    <row r="36" spans="1:10" ht="15.75" customHeight="1" x14ac:dyDescent="0.2">
      <c r="A36" s="80">
        <f>+'Sch 1 - Total Expense'!A74</f>
        <v>53</v>
      </c>
      <c r="B36" s="534" t="s">
        <v>208</v>
      </c>
      <c r="C36" s="534"/>
      <c r="D36" s="396" t="s">
        <v>268</v>
      </c>
      <c r="E36" s="398">
        <v>0</v>
      </c>
      <c r="F36" s="219">
        <f>SUMIFS('Sch 6 - Reclassifications'!$H$9:$H$41,'Sch 6 - Reclassifications'!$F$9:$F$41,'Sch 5 - A&amp;G'!$A36,'Sch 6 - Reclassifications'!$G$9:$G$41,5)-SUMIFS('Sch 6 - Reclassifications'!$L$9:$L$41,'Sch 6 - Reclassifications'!$J$9:$J$41,'Sch 5 - A&amp;G'!$A36,'Sch 6 - Reclassifications'!$K$9:$K$41,5)</f>
        <v>0</v>
      </c>
      <c r="G36" s="219">
        <f>SUMIFS('Sch 7 - Adjustments'!$E$9:$E$29,'Sch 7 - Adjustments'!$I$9:$I$29,'Sch 5 - A&amp;G'!$A36,'Sch 7 - Adjustments'!$H$9:$H$29,5)</f>
        <v>0</v>
      </c>
      <c r="H36" s="219">
        <f t="shared" si="1"/>
        <v>0</v>
      </c>
      <c r="I36" s="244">
        <f t="shared" si="2"/>
        <v>0</v>
      </c>
      <c r="J36" s="206">
        <f t="shared" si="0"/>
        <v>0</v>
      </c>
    </row>
    <row r="37" spans="1:10" ht="15.75" customHeight="1" x14ac:dyDescent="0.2">
      <c r="A37" s="80">
        <f>+'Sch 1 - Total Expense'!A75</f>
        <v>54</v>
      </c>
      <c r="B37" s="534" t="s">
        <v>207</v>
      </c>
      <c r="C37" s="534"/>
      <c r="D37" s="396" t="s">
        <v>268</v>
      </c>
      <c r="E37" s="398">
        <v>0</v>
      </c>
      <c r="F37" s="219">
        <f>SUMIFS('Sch 6 - Reclassifications'!$H$9:$H$41,'Sch 6 - Reclassifications'!$F$9:$F$41,'Sch 5 - A&amp;G'!$A37,'Sch 6 - Reclassifications'!$G$9:$G$41,5)-SUMIFS('Sch 6 - Reclassifications'!$L$9:$L$41,'Sch 6 - Reclassifications'!$J$9:$J$41,'Sch 5 - A&amp;G'!$A37,'Sch 6 - Reclassifications'!$K$9:$K$41,5)</f>
        <v>0</v>
      </c>
      <c r="G37" s="219">
        <f>SUMIFS('Sch 7 - Adjustments'!$E$9:$E$29,'Sch 7 - Adjustments'!$I$9:$I$29,'Sch 5 - A&amp;G'!$A37,'Sch 7 - Adjustments'!$H$9:$H$29,5)</f>
        <v>0</v>
      </c>
      <c r="H37" s="219">
        <f t="shared" si="1"/>
        <v>0</v>
      </c>
      <c r="I37" s="244">
        <f t="shared" si="2"/>
        <v>0</v>
      </c>
      <c r="J37" s="206">
        <f t="shared" si="0"/>
        <v>0</v>
      </c>
    </row>
    <row r="38" spans="1:10" ht="15.75" customHeight="1" x14ac:dyDescent="0.2">
      <c r="A38" s="80">
        <f>+'Sch 1 - Total Expense'!A76</f>
        <v>55</v>
      </c>
      <c r="B38" s="584" t="s">
        <v>269</v>
      </c>
      <c r="C38" s="584"/>
      <c r="D38" s="396" t="s">
        <v>268</v>
      </c>
      <c r="E38" s="398">
        <v>0</v>
      </c>
      <c r="F38" s="219">
        <f>SUMIFS('Sch 6 - Reclassifications'!$H$9:$H$41,'Sch 6 - Reclassifications'!$F$9:$F$41,'Sch 5 - A&amp;G'!$A38,'Sch 6 - Reclassifications'!$G$9:$G$41,5)-SUMIFS('Sch 6 - Reclassifications'!$L$9:$L$41,'Sch 6 - Reclassifications'!$J$9:$J$41,'Sch 5 - A&amp;G'!$A38,'Sch 6 - Reclassifications'!$K$9:$K$41,5)</f>
        <v>0</v>
      </c>
      <c r="G38" s="219">
        <f>SUMIFS('Sch 7 - Adjustments'!$E$9:$E$29,'Sch 7 - Adjustments'!$I$9:$I$29,'Sch 5 - A&amp;G'!$A38,'Sch 7 - Adjustments'!$H$9:$H$29,5)</f>
        <v>0</v>
      </c>
      <c r="H38" s="219">
        <f t="shared" si="1"/>
        <v>0</v>
      </c>
      <c r="I38" s="244">
        <f t="shared" si="2"/>
        <v>0</v>
      </c>
      <c r="J38" s="206">
        <f t="shared" si="0"/>
        <v>0</v>
      </c>
    </row>
    <row r="39" spans="1:10" ht="15.75" customHeight="1" x14ac:dyDescent="0.2">
      <c r="A39" s="80">
        <f>+'Sch 1 - Total Expense'!A77</f>
        <v>56</v>
      </c>
      <c r="B39" s="584" t="s">
        <v>269</v>
      </c>
      <c r="C39" s="584"/>
      <c r="D39" s="396" t="s">
        <v>268</v>
      </c>
      <c r="E39" s="398">
        <v>0</v>
      </c>
      <c r="F39" s="219">
        <f>SUMIFS('Sch 6 - Reclassifications'!$H$9:$H$41,'Sch 6 - Reclassifications'!$F$9:$F$41,'Sch 5 - A&amp;G'!$A39,'Sch 6 - Reclassifications'!$G$9:$G$41,5)-SUMIFS('Sch 6 - Reclassifications'!$L$9:$L$41,'Sch 6 - Reclassifications'!$J$9:$J$41,'Sch 5 - A&amp;G'!$A39,'Sch 6 - Reclassifications'!$K$9:$K$41,5)</f>
        <v>0</v>
      </c>
      <c r="G39" s="219">
        <f>SUMIFS('Sch 7 - Adjustments'!$E$9:$E$29,'Sch 7 - Adjustments'!$I$9:$I$29,'Sch 5 - A&amp;G'!$A39,'Sch 7 - Adjustments'!$H$9:$H$29,5)</f>
        <v>0</v>
      </c>
      <c r="H39" s="219">
        <f t="shared" si="1"/>
        <v>0</v>
      </c>
      <c r="I39" s="244">
        <f t="shared" si="2"/>
        <v>0</v>
      </c>
      <c r="J39" s="206">
        <f t="shared" si="0"/>
        <v>0</v>
      </c>
    </row>
    <row r="40" spans="1:10" ht="15.75" customHeight="1" x14ac:dyDescent="0.2">
      <c r="A40" s="80">
        <f>+'Sch 1 - Total Expense'!A78</f>
        <v>57</v>
      </c>
      <c r="B40" s="584" t="s">
        <v>269</v>
      </c>
      <c r="C40" s="584"/>
      <c r="D40" s="396" t="s">
        <v>268</v>
      </c>
      <c r="E40" s="399">
        <v>0</v>
      </c>
      <c r="F40" s="220">
        <f>SUMIFS('Sch 6 - Reclassifications'!$H$9:$H$41,'Sch 6 - Reclassifications'!$F$9:$F$41,'Sch 5 - A&amp;G'!$A40,'Sch 6 - Reclassifications'!$G$9:$G$41,5)-SUMIFS('Sch 6 - Reclassifications'!$L$9:$L$41,'Sch 6 - Reclassifications'!$J$9:$J$41,'Sch 5 - A&amp;G'!$A40,'Sch 6 - Reclassifications'!$K$9:$K$41,5)</f>
        <v>0</v>
      </c>
      <c r="G40" s="220">
        <f>SUMIFS('Sch 7 - Adjustments'!$E$9:$E$29,'Sch 7 - Adjustments'!$I$9:$I$29,'Sch 5 - A&amp;G'!$A40,'Sch 7 - Adjustments'!$H$9:$H$29,5)</f>
        <v>0</v>
      </c>
      <c r="H40" s="220">
        <f>SUM(E40:G40)</f>
        <v>0</v>
      </c>
      <c r="I40" s="245">
        <f t="shared" si="2"/>
        <v>0</v>
      </c>
      <c r="J40" s="208">
        <f t="shared" si="0"/>
        <v>0</v>
      </c>
    </row>
    <row r="41" spans="1:10" ht="15.75" customHeight="1" x14ac:dyDescent="0.2">
      <c r="A41" s="80"/>
      <c r="B41" s="540" t="str">
        <f>+'Sch 1 - Total Expense'!B79:C79</f>
        <v>Total Administrative &amp; General</v>
      </c>
      <c r="C41" s="541"/>
      <c r="D41" s="209"/>
      <c r="E41" s="204">
        <f t="shared" ref="E41:J41" si="3">SUM(E10:E40)</f>
        <v>0</v>
      </c>
      <c r="F41" s="204">
        <f t="shared" si="3"/>
        <v>0</v>
      </c>
      <c r="G41" s="204">
        <f t="shared" si="3"/>
        <v>0</v>
      </c>
      <c r="H41" s="204">
        <f t="shared" si="3"/>
        <v>0</v>
      </c>
      <c r="I41" s="204">
        <f t="shared" si="3"/>
        <v>0</v>
      </c>
      <c r="J41" s="210">
        <f t="shared" si="3"/>
        <v>0</v>
      </c>
    </row>
    <row r="42" spans="1:10" ht="15.75" customHeight="1" thickBot="1" x14ac:dyDescent="0.25">
      <c r="A42" s="83"/>
      <c r="B42" s="581"/>
      <c r="C42" s="582"/>
      <c r="D42" s="211"/>
      <c r="E42" s="212"/>
      <c r="F42" s="212"/>
      <c r="G42" s="212"/>
      <c r="H42" s="212"/>
      <c r="I42" s="242"/>
      <c r="J42" s="213"/>
    </row>
    <row r="43" spans="1:10" s="15" customFormat="1" ht="10.5" customHeight="1" x14ac:dyDescent="0.2">
      <c r="A43" s="25"/>
      <c r="B43" s="26"/>
      <c r="E43" s="24"/>
      <c r="F43" s="24"/>
      <c r="G43" s="24"/>
      <c r="H43" s="24"/>
      <c r="I43" s="24"/>
      <c r="J43" s="24"/>
    </row>
    <row r="44" spans="1:10" s="15" customFormat="1" ht="10.5" customHeight="1" x14ac:dyDescent="0.2">
      <c r="A44" s="30" t="s">
        <v>117</v>
      </c>
      <c r="B44" s="618" t="s">
        <v>118</v>
      </c>
      <c r="C44" s="618"/>
      <c r="D44" s="618"/>
      <c r="E44" s="618"/>
      <c r="F44" s="618"/>
      <c r="G44" s="618"/>
      <c r="H44" s="618"/>
      <c r="I44" s="618"/>
      <c r="J44" s="24"/>
    </row>
    <row r="45" spans="1:10" s="15" customFormat="1" ht="10.5" customHeight="1" x14ac:dyDescent="0.2">
      <c r="A45" s="30"/>
      <c r="B45" s="31"/>
      <c r="C45" s="31"/>
      <c r="D45" s="31"/>
      <c r="E45" s="31"/>
      <c r="F45" s="31"/>
      <c r="G45" s="31"/>
      <c r="H45" s="31"/>
      <c r="I45" s="24"/>
      <c r="J45" s="24"/>
    </row>
    <row r="46" spans="1:10" ht="28.5" customHeight="1" x14ac:dyDescent="0.2">
      <c r="A46" s="27"/>
      <c r="B46" s="578"/>
      <c r="C46" s="578"/>
      <c r="D46" s="578"/>
      <c r="E46" s="578"/>
      <c r="F46" s="578"/>
      <c r="G46" s="578"/>
      <c r="H46" s="578"/>
      <c r="I46" s="578"/>
      <c r="J46" s="21"/>
    </row>
    <row r="47" spans="1:10" ht="28.5" customHeight="1" x14ac:dyDescent="0.2">
      <c r="A47" s="27"/>
      <c r="B47" s="578"/>
      <c r="C47" s="578"/>
      <c r="D47" s="578"/>
      <c r="E47" s="578"/>
      <c r="F47" s="578"/>
      <c r="G47" s="578"/>
      <c r="H47" s="578"/>
      <c r="I47" s="28"/>
    </row>
    <row r="48" spans="1:10" ht="12" customHeight="1" x14ac:dyDescent="0.2">
      <c r="B48" s="4"/>
      <c r="C48" s="4"/>
      <c r="D48" s="4"/>
      <c r="E48" s="4"/>
      <c r="F48" s="4"/>
      <c r="G48" s="4"/>
      <c r="H48" s="4"/>
      <c r="I48" s="4"/>
      <c r="J48" s="4"/>
    </row>
    <row r="49" spans="1:10" ht="12" customHeight="1" x14ac:dyDescent="0.2">
      <c r="A49" s="1"/>
      <c r="B49" s="1"/>
      <c r="C49" s="1"/>
      <c r="D49" s="1"/>
      <c r="E49" s="1"/>
      <c r="F49" s="1"/>
      <c r="G49" s="1"/>
      <c r="H49" s="1"/>
      <c r="I49" s="1"/>
      <c r="J49" s="1"/>
    </row>
    <row r="50" spans="1:10" ht="12" customHeight="1" x14ac:dyDescent="0.2">
      <c r="A50" s="604" t="s">
        <v>48</v>
      </c>
      <c r="B50" s="604"/>
      <c r="C50" s="604"/>
      <c r="D50" s="604"/>
      <c r="E50" s="604"/>
      <c r="F50" s="604"/>
      <c r="G50" s="604"/>
      <c r="H50" s="604"/>
      <c r="I50" s="604"/>
      <c r="J50" s="1"/>
    </row>
    <row r="51" spans="1:10" ht="12" customHeight="1" x14ac:dyDescent="0.2">
      <c r="A51" s="604"/>
      <c r="B51" s="604"/>
      <c r="C51" s="604"/>
      <c r="D51" s="604"/>
      <c r="E51" s="604"/>
      <c r="F51" s="604"/>
      <c r="G51" s="604"/>
      <c r="H51" s="604"/>
      <c r="I51" s="604"/>
      <c r="J51" s="1"/>
    </row>
    <row r="52" spans="1:10" ht="12" customHeight="1" x14ac:dyDescent="0.2">
      <c r="A52" s="604" t="s">
        <v>174</v>
      </c>
      <c r="B52" s="604"/>
      <c r="C52" s="604"/>
      <c r="D52" s="604"/>
      <c r="E52" s="604"/>
      <c r="F52" s="604"/>
      <c r="G52" s="604"/>
      <c r="H52" s="604"/>
      <c r="I52" s="604"/>
      <c r="J52" s="1"/>
    </row>
    <row r="53" spans="1:10" ht="12" customHeight="1" x14ac:dyDescent="0.2">
      <c r="A53" s="605"/>
      <c r="B53" s="605"/>
      <c r="C53" s="605"/>
      <c r="D53" s="605"/>
      <c r="E53" s="605"/>
      <c r="F53" s="605"/>
      <c r="G53" s="605"/>
      <c r="H53" s="605"/>
      <c r="I53" s="605"/>
      <c r="J53" s="1"/>
    </row>
    <row r="54" spans="1:10" ht="12" customHeight="1" x14ac:dyDescent="0.2">
      <c r="A54" s="1"/>
      <c r="B54" s="613" t="s">
        <v>122</v>
      </c>
      <c r="C54" s="614"/>
      <c r="D54" s="614"/>
      <c r="E54" s="614"/>
      <c r="F54" s="615"/>
      <c r="G54" s="283"/>
      <c r="H54" s="13"/>
      <c r="I54" s="13"/>
      <c r="J54" s="1"/>
    </row>
    <row r="55" spans="1:10" ht="12" customHeight="1" x14ac:dyDescent="0.2">
      <c r="A55" s="1"/>
      <c r="B55" s="616" t="s">
        <v>45</v>
      </c>
      <c r="C55" s="617"/>
      <c r="D55" s="617"/>
      <c r="E55" s="13"/>
      <c r="F55" s="279" t="s">
        <v>123</v>
      </c>
      <c r="G55" s="284" t="s">
        <v>121</v>
      </c>
      <c r="H55" s="13"/>
      <c r="I55" s="13"/>
      <c r="J55" s="1"/>
    </row>
    <row r="56" spans="1:10" ht="15" customHeight="1" x14ac:dyDescent="0.2">
      <c r="A56" s="1"/>
      <c r="B56" s="606" t="s">
        <v>170</v>
      </c>
      <c r="C56" s="607"/>
      <c r="D56" s="607"/>
      <c r="E56" s="13"/>
      <c r="F56" s="456">
        <f>+'Sch 2 - MTS Expense'!I81</f>
        <v>0</v>
      </c>
      <c r="G56" s="285">
        <f>IF(F56=0,0,+F56/$F$58)</f>
        <v>0</v>
      </c>
      <c r="H56" s="13"/>
      <c r="I56" s="13"/>
      <c r="J56" s="2"/>
    </row>
    <row r="57" spans="1:10" ht="15" customHeight="1" x14ac:dyDescent="0.35">
      <c r="A57" s="1"/>
      <c r="B57" s="606" t="s">
        <v>181</v>
      </c>
      <c r="C57" s="607"/>
      <c r="D57" s="607"/>
      <c r="E57" s="13"/>
      <c r="F57" s="457">
        <f>+'Sch 3 - NON-MTS Expense'!I81</f>
        <v>0</v>
      </c>
      <c r="G57" s="286">
        <f>IF(F57=0,0,+F57/$F$58)</f>
        <v>0</v>
      </c>
      <c r="H57" s="13"/>
      <c r="I57" s="13"/>
      <c r="J57" s="2"/>
    </row>
    <row r="58" spans="1:10" ht="15" customHeight="1" x14ac:dyDescent="0.35">
      <c r="A58" s="1"/>
      <c r="B58" s="611" t="s">
        <v>171</v>
      </c>
      <c r="C58" s="612"/>
      <c r="D58" s="612"/>
      <c r="E58" s="13"/>
      <c r="F58" s="280">
        <f>SUM(F56:F57)</f>
        <v>0</v>
      </c>
      <c r="G58" s="287">
        <f>SUM(G56:G57)</f>
        <v>0</v>
      </c>
      <c r="H58" s="13"/>
      <c r="I58" s="13"/>
      <c r="J58" s="1"/>
    </row>
    <row r="59" spans="1:10" ht="6.75" customHeight="1" x14ac:dyDescent="0.2">
      <c r="A59" s="1"/>
      <c r="B59" s="608"/>
      <c r="C59" s="609"/>
      <c r="D59" s="610"/>
      <c r="E59" s="13"/>
      <c r="F59" s="281"/>
      <c r="G59" s="288"/>
      <c r="H59" s="13"/>
      <c r="I59" s="13"/>
      <c r="J59" s="1"/>
    </row>
    <row r="60" spans="1:10" ht="10.5" customHeight="1" x14ac:dyDescent="0.2">
      <c r="B60" s="282"/>
    </row>
    <row r="76" spans="2:2" ht="10.5" customHeight="1" x14ac:dyDescent="0.2">
      <c r="B76" s="45"/>
    </row>
  </sheetData>
  <sheetProtection algorithmName="SHA-512" hashValue="P6m1JiVVoUjPkTwAPuRkoy4rb18E4cYrKq9YtUb9xJ4G42cs/68Y18lpdRlJUnGFbKjvmA5etpK8KvVZhtLiPQ==" saltValue="pUXxc/I/hxTf0y+EwSbzDg==" spinCount="100000" sheet="1" objects="1" scenarios="1"/>
  <protectedRanges>
    <protectedRange sqref="D10:E40" name="Range1"/>
  </protectedRanges>
  <mergeCells count="56">
    <mergeCell ref="B47:H47"/>
    <mergeCell ref="B46:I46"/>
    <mergeCell ref="B39:C39"/>
    <mergeCell ref="B40:C40"/>
    <mergeCell ref="B41:C41"/>
    <mergeCell ref="B42:C42"/>
    <mergeCell ref="B44:I44"/>
    <mergeCell ref="B59:D59"/>
    <mergeCell ref="B57:D57"/>
    <mergeCell ref="B58:D58"/>
    <mergeCell ref="B54:F54"/>
    <mergeCell ref="B55:D55"/>
    <mergeCell ref="A50:I50"/>
    <mergeCell ref="A51:I51"/>
    <mergeCell ref="A52:I52"/>
    <mergeCell ref="A53:I53"/>
    <mergeCell ref="B56:D56"/>
    <mergeCell ref="B37:C37"/>
    <mergeCell ref="B25:C25"/>
    <mergeCell ref="B31:C31"/>
    <mergeCell ref="B28:C28"/>
    <mergeCell ref="B29:C29"/>
    <mergeCell ref="B30:C30"/>
    <mergeCell ref="B32:C32"/>
    <mergeCell ref="B36:C36"/>
    <mergeCell ref="B38:C38"/>
    <mergeCell ref="B33:C33"/>
    <mergeCell ref="B34:C34"/>
    <mergeCell ref="B14:C14"/>
    <mergeCell ref="B15:C15"/>
    <mergeCell ref="B16:C16"/>
    <mergeCell ref="B17:C17"/>
    <mergeCell ref="B18:C18"/>
    <mergeCell ref="B22:C22"/>
    <mergeCell ref="B35:C35"/>
    <mergeCell ref="B19:C19"/>
    <mergeCell ref="B21:C21"/>
    <mergeCell ref="B20:C20"/>
    <mergeCell ref="B26:C26"/>
    <mergeCell ref="B27:C27"/>
    <mergeCell ref="B23:C23"/>
    <mergeCell ref="B24:C24"/>
    <mergeCell ref="A1:J1"/>
    <mergeCell ref="A3:B3"/>
    <mergeCell ref="C3:E3"/>
    <mergeCell ref="A6:A8"/>
    <mergeCell ref="B6:C8"/>
    <mergeCell ref="G4:H4"/>
    <mergeCell ref="I3:J3"/>
    <mergeCell ref="A4:B4"/>
    <mergeCell ref="C4:E4"/>
    <mergeCell ref="B9:C9"/>
    <mergeCell ref="B10:C10"/>
    <mergeCell ref="B11:C11"/>
    <mergeCell ref="B12:C12"/>
    <mergeCell ref="B13:C13"/>
  </mergeCells>
  <printOptions horizontalCentered="1"/>
  <pageMargins left="0.33" right="0.33" top="0.75" bottom="0.5" header="0.25" footer="0.25"/>
  <pageSetup scale="61" orientation="portrait" r:id="rId1"/>
  <headerFooter alignWithMargins="0">
    <oddHeader>&amp;L&amp;9State of Washington – Health Care Authority&amp;R&amp;9Health Care Authority
Ground Emergency Medical Transportation</oddHeader>
    <oddFooter>&amp;R&amp;9Page &amp;P of &amp;N</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F4B4B-747B-4960-B12B-96CA0655BA23}">
  <sheetPr codeName="Sheet8">
    <pageSetUpPr fitToPage="1"/>
  </sheetPr>
  <dimension ref="A1:V99"/>
  <sheetViews>
    <sheetView zoomScaleNormal="100" zoomScalePageLayoutView="80" workbookViewId="0">
      <selection activeCell="B9" sqref="B9:C9"/>
    </sheetView>
  </sheetViews>
  <sheetFormatPr defaultRowHeight="15" x14ac:dyDescent="0.2"/>
  <cols>
    <col min="1" max="1" width="4.33203125" style="35" customWidth="1"/>
    <col min="2" max="2" width="18.33203125" style="33" customWidth="1"/>
    <col min="3" max="3" width="10.33203125" style="33" customWidth="1"/>
    <col min="4" max="4" width="6.33203125" style="35" customWidth="1"/>
    <col min="5" max="5" width="20.21875" style="35" customWidth="1"/>
    <col min="6" max="6" width="7.44140625" style="57" customWidth="1"/>
    <col min="7" max="7" width="8.88671875" style="33" customWidth="1"/>
    <col min="8" max="8" width="15" style="33" customWidth="1"/>
    <col min="9" max="9" width="20.77734375" style="33" customWidth="1"/>
    <col min="10" max="10" width="7.44140625" style="57" customWidth="1"/>
    <col min="11" max="11" width="8.88671875" style="33" customWidth="1"/>
    <col min="12" max="12" width="15" style="33" customWidth="1"/>
    <col min="13" max="14" width="8.88671875" style="33"/>
    <col min="15" max="15" width="16.88671875" style="33" hidden="1" customWidth="1"/>
    <col min="16" max="16" width="8.88671875" style="33" hidden="1" customWidth="1"/>
    <col min="17" max="22" width="0" style="33" hidden="1" customWidth="1"/>
    <col min="23" max="16384" width="8.88671875" style="33"/>
  </cols>
  <sheetData>
    <row r="1" spans="1:22" ht="17.25" customHeight="1" x14ac:dyDescent="0.2">
      <c r="A1" s="626" t="s">
        <v>197</v>
      </c>
      <c r="B1" s="626"/>
      <c r="C1" s="626"/>
      <c r="D1" s="626"/>
      <c r="E1" s="626"/>
      <c r="F1" s="626"/>
      <c r="G1" s="626"/>
      <c r="H1" s="626"/>
      <c r="I1" s="626"/>
      <c r="J1" s="626"/>
      <c r="K1" s="626"/>
      <c r="L1" s="626"/>
    </row>
    <row r="2" spans="1:22" ht="15.75" customHeight="1" x14ac:dyDescent="0.2">
      <c r="A2" s="152"/>
      <c r="B2" s="152"/>
      <c r="C2" s="152"/>
      <c r="D2" s="152"/>
      <c r="E2" s="152"/>
      <c r="F2" s="152"/>
      <c r="G2" s="152"/>
      <c r="H2" s="152"/>
      <c r="I2" s="152"/>
      <c r="J2" s="152"/>
      <c r="K2" s="152"/>
      <c r="L2" s="152"/>
    </row>
    <row r="3" spans="1:22" ht="15.75" customHeight="1" x14ac:dyDescent="0.2">
      <c r="A3" s="627" t="s">
        <v>126</v>
      </c>
      <c r="B3" s="627"/>
      <c r="C3" s="629">
        <f>Fire_District_Name</f>
        <v>0</v>
      </c>
      <c r="D3" s="629"/>
      <c r="E3" s="629"/>
      <c r="F3" s="64"/>
      <c r="I3" s="136" t="s">
        <v>127</v>
      </c>
      <c r="J3" s="630">
        <f>FYE</f>
        <v>0</v>
      </c>
      <c r="K3" s="630"/>
      <c r="L3" s="630"/>
    </row>
    <row r="4" spans="1:22" ht="15.75" customHeight="1" x14ac:dyDescent="0.2">
      <c r="A4" s="627" t="s">
        <v>125</v>
      </c>
      <c r="B4" s="627"/>
      <c r="C4" s="631">
        <f>NPI</f>
        <v>0</v>
      </c>
      <c r="D4" s="631"/>
      <c r="E4" s="631"/>
      <c r="F4" s="64"/>
      <c r="G4" s="64"/>
      <c r="I4" s="64"/>
      <c r="J4" s="137"/>
      <c r="K4" s="64"/>
      <c r="L4" s="64"/>
    </row>
    <row r="5" spans="1:22" ht="15.75" customHeight="1" x14ac:dyDescent="0.2">
      <c r="A5" s="137"/>
      <c r="B5" s="137"/>
      <c r="C5" s="138"/>
      <c r="D5" s="64"/>
      <c r="E5" s="138"/>
      <c r="F5" s="64"/>
      <c r="G5" s="64"/>
      <c r="H5" s="64"/>
      <c r="I5" s="64"/>
      <c r="J5" s="137"/>
      <c r="K5" s="64"/>
      <c r="L5" s="64"/>
    </row>
    <row r="6" spans="1:22" x14ac:dyDescent="0.2">
      <c r="A6" s="633" t="s">
        <v>49</v>
      </c>
      <c r="B6" s="634"/>
      <c r="C6" s="635"/>
      <c r="D6" s="149" t="s">
        <v>1</v>
      </c>
      <c r="E6" s="628" t="s">
        <v>51</v>
      </c>
      <c r="F6" s="628"/>
      <c r="G6" s="628"/>
      <c r="H6" s="628"/>
      <c r="I6" s="628" t="s">
        <v>52</v>
      </c>
      <c r="J6" s="628"/>
      <c r="K6" s="628"/>
      <c r="L6" s="632"/>
    </row>
    <row r="7" spans="1:22" ht="30" customHeight="1" x14ac:dyDescent="0.2">
      <c r="A7" s="636"/>
      <c r="B7" s="637"/>
      <c r="C7" s="638"/>
      <c r="D7" s="150" t="s">
        <v>50</v>
      </c>
      <c r="E7" s="139" t="s">
        <v>53</v>
      </c>
      <c r="F7" s="140" t="s">
        <v>54</v>
      </c>
      <c r="G7" s="139" t="s">
        <v>124</v>
      </c>
      <c r="H7" s="139" t="s">
        <v>55</v>
      </c>
      <c r="I7" s="139" t="s">
        <v>53</v>
      </c>
      <c r="J7" s="140" t="s">
        <v>54</v>
      </c>
      <c r="K7" s="139" t="s">
        <v>124</v>
      </c>
      <c r="L7" s="141" t="s">
        <v>55</v>
      </c>
    </row>
    <row r="8" spans="1:22" ht="15.75" thickBot="1" x14ac:dyDescent="0.25">
      <c r="A8" s="639"/>
      <c r="B8" s="640"/>
      <c r="C8" s="641"/>
      <c r="D8" s="162">
        <v>1</v>
      </c>
      <c r="E8" s="162">
        <v>2</v>
      </c>
      <c r="F8" s="162">
        <v>3</v>
      </c>
      <c r="G8" s="162"/>
      <c r="H8" s="162">
        <v>4</v>
      </c>
      <c r="I8" s="162">
        <v>5</v>
      </c>
      <c r="J8" s="162">
        <v>6</v>
      </c>
      <c r="K8" s="162"/>
      <c r="L8" s="163">
        <v>7</v>
      </c>
    </row>
    <row r="9" spans="1:22" ht="15" customHeight="1" thickTop="1" x14ac:dyDescent="0.2">
      <c r="A9" s="327" t="s">
        <v>56</v>
      </c>
      <c r="B9" s="621"/>
      <c r="C9" s="622"/>
      <c r="D9" s="402" t="s">
        <v>268</v>
      </c>
      <c r="E9" s="403" t="s">
        <v>268</v>
      </c>
      <c r="F9" s="404" t="s">
        <v>268</v>
      </c>
      <c r="G9" s="402" t="s">
        <v>268</v>
      </c>
      <c r="H9" s="405" t="s">
        <v>268</v>
      </c>
      <c r="I9" s="403" t="s">
        <v>268</v>
      </c>
      <c r="J9" s="404" t="s">
        <v>268</v>
      </c>
      <c r="K9" s="402" t="s">
        <v>268</v>
      </c>
      <c r="L9" s="406" t="s">
        <v>268</v>
      </c>
      <c r="O9" s="33" t="str">
        <f>CONCATENATE(COUNTIFS(P9:P$9,P9),P9)</f>
        <v>1Reclassifications</v>
      </c>
      <c r="P9" s="33" t="s">
        <v>265</v>
      </c>
      <c r="V9" s="33" t="s">
        <v>266</v>
      </c>
    </row>
    <row r="10" spans="1:22" ht="15" customHeight="1" x14ac:dyDescent="0.2">
      <c r="A10" s="326" t="s">
        <v>57</v>
      </c>
      <c r="B10" s="621"/>
      <c r="C10" s="622"/>
      <c r="D10" s="402" t="s">
        <v>268</v>
      </c>
      <c r="E10" s="407" t="s">
        <v>268</v>
      </c>
      <c r="F10" s="408" t="s">
        <v>268</v>
      </c>
      <c r="G10" s="409" t="s">
        <v>268</v>
      </c>
      <c r="H10" s="410" t="s">
        <v>268</v>
      </c>
      <c r="I10" s="403" t="s">
        <v>268</v>
      </c>
      <c r="J10" s="408" t="s">
        <v>268</v>
      </c>
      <c r="K10" s="409" t="s">
        <v>268</v>
      </c>
      <c r="L10" s="411" t="s">
        <v>268</v>
      </c>
      <c r="O10" s="33" t="str">
        <f>CONCATENATE(COUNTIFS(P$9:P10,P10),P10)</f>
        <v>2Reclassifications</v>
      </c>
      <c r="P10" s="33" t="s">
        <v>265</v>
      </c>
      <c r="V10" s="33" t="s">
        <v>267</v>
      </c>
    </row>
    <row r="11" spans="1:22" ht="15" customHeight="1" x14ac:dyDescent="0.2">
      <c r="A11" s="326" t="s">
        <v>58</v>
      </c>
      <c r="B11" s="621"/>
      <c r="C11" s="622"/>
      <c r="D11" s="402" t="s">
        <v>268</v>
      </c>
      <c r="E11" s="407" t="s">
        <v>268</v>
      </c>
      <c r="F11" s="408" t="s">
        <v>268</v>
      </c>
      <c r="G11" s="409" t="s">
        <v>268</v>
      </c>
      <c r="H11" s="410" t="s">
        <v>268</v>
      </c>
      <c r="I11" s="403" t="s">
        <v>268</v>
      </c>
      <c r="J11" s="408" t="s">
        <v>268</v>
      </c>
      <c r="K11" s="409" t="s">
        <v>268</v>
      </c>
      <c r="L11" s="411" t="s">
        <v>268</v>
      </c>
      <c r="O11" s="33" t="str">
        <f>CONCATENATE(COUNTIFS(P$9:P11,P11),P11)</f>
        <v>3Reclassifications</v>
      </c>
      <c r="P11" s="33" t="s">
        <v>265</v>
      </c>
    </row>
    <row r="12" spans="1:22" ht="15" customHeight="1" x14ac:dyDescent="0.2">
      <c r="A12" s="326" t="s">
        <v>59</v>
      </c>
      <c r="B12" s="621"/>
      <c r="C12" s="622"/>
      <c r="D12" s="402" t="s">
        <v>268</v>
      </c>
      <c r="E12" s="407" t="s">
        <v>268</v>
      </c>
      <c r="F12" s="408" t="s">
        <v>268</v>
      </c>
      <c r="G12" s="409" t="s">
        <v>268</v>
      </c>
      <c r="H12" s="410" t="s">
        <v>268</v>
      </c>
      <c r="I12" s="407" t="s">
        <v>268</v>
      </c>
      <c r="J12" s="408" t="s">
        <v>268</v>
      </c>
      <c r="K12" s="409" t="s">
        <v>268</v>
      </c>
      <c r="L12" s="411" t="s">
        <v>268</v>
      </c>
      <c r="O12" s="33" t="str">
        <f>CONCATENATE(COUNTIFS(P$9:P12,P12),P12)</f>
        <v>4Reclassifications</v>
      </c>
      <c r="P12" s="33" t="s">
        <v>265</v>
      </c>
    </row>
    <row r="13" spans="1:22" ht="15" customHeight="1" x14ac:dyDescent="0.2">
      <c r="A13" s="326" t="s">
        <v>60</v>
      </c>
      <c r="B13" s="621"/>
      <c r="C13" s="622"/>
      <c r="D13" s="402" t="s">
        <v>268</v>
      </c>
      <c r="E13" s="407" t="s">
        <v>268</v>
      </c>
      <c r="F13" s="408" t="s">
        <v>268</v>
      </c>
      <c r="G13" s="409" t="s">
        <v>268</v>
      </c>
      <c r="H13" s="410" t="s">
        <v>268</v>
      </c>
      <c r="I13" s="407" t="s">
        <v>268</v>
      </c>
      <c r="J13" s="408" t="s">
        <v>268</v>
      </c>
      <c r="K13" s="409" t="s">
        <v>268</v>
      </c>
      <c r="L13" s="411" t="s">
        <v>268</v>
      </c>
      <c r="O13" s="33" t="str">
        <f>CONCATENATE(COUNTIFS(P$9:P13,P13),P13)</f>
        <v>5Reclassifications</v>
      </c>
      <c r="P13" s="33" t="s">
        <v>265</v>
      </c>
    </row>
    <row r="14" spans="1:22" ht="15" customHeight="1" x14ac:dyDescent="0.2">
      <c r="A14" s="326" t="s">
        <v>61</v>
      </c>
      <c r="B14" s="623"/>
      <c r="C14" s="624"/>
      <c r="D14" s="402" t="s">
        <v>268</v>
      </c>
      <c r="E14" s="407" t="s">
        <v>268</v>
      </c>
      <c r="F14" s="408" t="s">
        <v>268</v>
      </c>
      <c r="G14" s="409" t="s">
        <v>268</v>
      </c>
      <c r="H14" s="410" t="s">
        <v>268</v>
      </c>
      <c r="I14" s="407" t="s">
        <v>268</v>
      </c>
      <c r="J14" s="408" t="s">
        <v>268</v>
      </c>
      <c r="K14" s="409" t="s">
        <v>268</v>
      </c>
      <c r="L14" s="411" t="s">
        <v>268</v>
      </c>
      <c r="O14" s="33" t="str">
        <f>CONCATENATE(COUNTIFS(P$9:P14,P14),P14)</f>
        <v>6Reclassifications</v>
      </c>
      <c r="P14" s="33" t="s">
        <v>265</v>
      </c>
    </row>
    <row r="15" spans="1:22" ht="15" customHeight="1" x14ac:dyDescent="0.2">
      <c r="A15" s="326" t="s">
        <v>62</v>
      </c>
      <c r="B15" s="623"/>
      <c r="C15" s="624"/>
      <c r="D15" s="402" t="s">
        <v>268</v>
      </c>
      <c r="E15" s="407" t="s">
        <v>268</v>
      </c>
      <c r="F15" s="408" t="s">
        <v>268</v>
      </c>
      <c r="G15" s="409" t="s">
        <v>268</v>
      </c>
      <c r="H15" s="410" t="s">
        <v>268</v>
      </c>
      <c r="I15" s="407" t="s">
        <v>268</v>
      </c>
      <c r="J15" s="408" t="s">
        <v>268</v>
      </c>
      <c r="K15" s="409" t="s">
        <v>268</v>
      </c>
      <c r="L15" s="411" t="s">
        <v>268</v>
      </c>
      <c r="O15" s="33" t="str">
        <f>CONCATENATE(COUNTIFS(P$9:P15,P15),P15)</f>
        <v>7Reclassifications</v>
      </c>
      <c r="P15" s="33" t="s">
        <v>265</v>
      </c>
    </row>
    <row r="16" spans="1:22" ht="15" customHeight="1" x14ac:dyDescent="0.2">
      <c r="A16" s="326" t="s">
        <v>63</v>
      </c>
      <c r="B16" s="621"/>
      <c r="C16" s="622"/>
      <c r="D16" s="402" t="s">
        <v>268</v>
      </c>
      <c r="E16" s="407" t="s">
        <v>268</v>
      </c>
      <c r="F16" s="408" t="s">
        <v>268</v>
      </c>
      <c r="G16" s="409" t="s">
        <v>268</v>
      </c>
      <c r="H16" s="410" t="s">
        <v>268</v>
      </c>
      <c r="I16" s="407" t="s">
        <v>268</v>
      </c>
      <c r="J16" s="408" t="s">
        <v>268</v>
      </c>
      <c r="K16" s="409" t="s">
        <v>268</v>
      </c>
      <c r="L16" s="411" t="s">
        <v>268</v>
      </c>
      <c r="O16" s="33" t="str">
        <f>CONCATENATE(COUNTIFS(P$9:P16,P16),P16)</f>
        <v>8Reclassifications</v>
      </c>
      <c r="P16" s="33" t="s">
        <v>265</v>
      </c>
    </row>
    <row r="17" spans="1:16" ht="15" customHeight="1" x14ac:dyDescent="0.2">
      <c r="A17" s="326" t="s">
        <v>64</v>
      </c>
      <c r="B17" s="621"/>
      <c r="C17" s="622"/>
      <c r="D17" s="402" t="s">
        <v>268</v>
      </c>
      <c r="E17" s="403" t="s">
        <v>268</v>
      </c>
      <c r="F17" s="404" t="s">
        <v>268</v>
      </c>
      <c r="G17" s="409" t="s">
        <v>268</v>
      </c>
      <c r="H17" s="410" t="s">
        <v>268</v>
      </c>
      <c r="I17" s="407" t="s">
        <v>268</v>
      </c>
      <c r="J17" s="408" t="s">
        <v>268</v>
      </c>
      <c r="K17" s="409" t="s">
        <v>268</v>
      </c>
      <c r="L17" s="411" t="s">
        <v>268</v>
      </c>
      <c r="O17" s="33" t="str">
        <f>CONCATENATE(COUNTIFS(P$9:P17,P17),P17)</f>
        <v>9Reclassifications</v>
      </c>
      <c r="P17" s="33" t="s">
        <v>265</v>
      </c>
    </row>
    <row r="18" spans="1:16" ht="15" customHeight="1" x14ac:dyDescent="0.2">
      <c r="A18" s="326" t="s">
        <v>65</v>
      </c>
      <c r="B18" s="619"/>
      <c r="C18" s="620"/>
      <c r="D18" s="409" t="s">
        <v>268</v>
      </c>
      <c r="E18" s="407" t="s">
        <v>268</v>
      </c>
      <c r="F18" s="408" t="s">
        <v>268</v>
      </c>
      <c r="G18" s="409" t="s">
        <v>268</v>
      </c>
      <c r="H18" s="410" t="s">
        <v>268</v>
      </c>
      <c r="I18" s="407" t="s">
        <v>268</v>
      </c>
      <c r="J18" s="408" t="s">
        <v>268</v>
      </c>
      <c r="K18" s="409" t="s">
        <v>268</v>
      </c>
      <c r="L18" s="411" t="s">
        <v>268</v>
      </c>
      <c r="O18" s="33" t="str">
        <f>CONCATENATE(COUNTIFS(P$9:P18,P18),P18)</f>
        <v>10Reclassifications</v>
      </c>
      <c r="P18" s="33" t="s">
        <v>265</v>
      </c>
    </row>
    <row r="19" spans="1:16" ht="15" customHeight="1" x14ac:dyDescent="0.2">
      <c r="A19" s="326" t="s">
        <v>66</v>
      </c>
      <c r="B19" s="619"/>
      <c r="C19" s="620"/>
      <c r="D19" s="409" t="s">
        <v>268</v>
      </c>
      <c r="E19" s="407" t="s">
        <v>268</v>
      </c>
      <c r="F19" s="408" t="s">
        <v>268</v>
      </c>
      <c r="G19" s="409" t="s">
        <v>268</v>
      </c>
      <c r="H19" s="410" t="s">
        <v>268</v>
      </c>
      <c r="I19" s="407" t="s">
        <v>268</v>
      </c>
      <c r="J19" s="408" t="s">
        <v>268</v>
      </c>
      <c r="K19" s="409" t="s">
        <v>268</v>
      </c>
      <c r="L19" s="411" t="s">
        <v>268</v>
      </c>
      <c r="O19" s="33" t="str">
        <f>CONCATENATE(COUNTIFS(P$9:P19,P19),P19)</f>
        <v>11Reclassifications</v>
      </c>
      <c r="P19" s="33" t="s">
        <v>265</v>
      </c>
    </row>
    <row r="20" spans="1:16" ht="15" customHeight="1" x14ac:dyDescent="0.2">
      <c r="A20" s="326" t="s">
        <v>67</v>
      </c>
      <c r="B20" s="619"/>
      <c r="C20" s="620"/>
      <c r="D20" s="409" t="s">
        <v>268</v>
      </c>
      <c r="E20" s="407" t="s">
        <v>268</v>
      </c>
      <c r="F20" s="408" t="s">
        <v>268</v>
      </c>
      <c r="G20" s="409" t="s">
        <v>268</v>
      </c>
      <c r="H20" s="410" t="s">
        <v>268</v>
      </c>
      <c r="I20" s="407" t="s">
        <v>268</v>
      </c>
      <c r="J20" s="408" t="s">
        <v>268</v>
      </c>
      <c r="K20" s="409" t="s">
        <v>268</v>
      </c>
      <c r="L20" s="411" t="s">
        <v>268</v>
      </c>
      <c r="O20" s="33" t="str">
        <f>CONCATENATE(COUNTIFS(P$9:P20,P20),P20)</f>
        <v>12Reclassifications</v>
      </c>
      <c r="P20" s="33" t="s">
        <v>265</v>
      </c>
    </row>
    <row r="21" spans="1:16" ht="15" customHeight="1" x14ac:dyDescent="0.2">
      <c r="A21" s="326" t="s">
        <v>68</v>
      </c>
      <c r="B21" s="619"/>
      <c r="C21" s="620"/>
      <c r="D21" s="409" t="s">
        <v>268</v>
      </c>
      <c r="E21" s="407" t="s">
        <v>268</v>
      </c>
      <c r="F21" s="408" t="s">
        <v>268</v>
      </c>
      <c r="G21" s="409" t="s">
        <v>268</v>
      </c>
      <c r="H21" s="410" t="s">
        <v>268</v>
      </c>
      <c r="I21" s="407" t="s">
        <v>268</v>
      </c>
      <c r="J21" s="408" t="s">
        <v>268</v>
      </c>
      <c r="K21" s="409" t="s">
        <v>268</v>
      </c>
      <c r="L21" s="411" t="s">
        <v>268</v>
      </c>
      <c r="O21" s="33" t="str">
        <f>CONCATENATE(COUNTIFS(P$9:P21,P21),P21)</f>
        <v>13Reclassifications</v>
      </c>
      <c r="P21" s="33" t="s">
        <v>265</v>
      </c>
    </row>
    <row r="22" spans="1:16" ht="15" customHeight="1" x14ac:dyDescent="0.2">
      <c r="A22" s="326" t="s">
        <v>69</v>
      </c>
      <c r="B22" s="623"/>
      <c r="C22" s="624"/>
      <c r="D22" s="409" t="s">
        <v>268</v>
      </c>
      <c r="E22" s="407" t="s">
        <v>268</v>
      </c>
      <c r="F22" s="408" t="s">
        <v>268</v>
      </c>
      <c r="G22" s="409" t="s">
        <v>268</v>
      </c>
      <c r="H22" s="410" t="s">
        <v>268</v>
      </c>
      <c r="I22" s="412" t="s">
        <v>268</v>
      </c>
      <c r="J22" s="408" t="s">
        <v>268</v>
      </c>
      <c r="K22" s="409" t="s">
        <v>268</v>
      </c>
      <c r="L22" s="411" t="s">
        <v>268</v>
      </c>
      <c r="O22" s="33" t="str">
        <f>CONCATENATE(COUNTIFS(P$9:P22,P22),P22)</f>
        <v>14Reclassifications</v>
      </c>
      <c r="P22" s="33" t="s">
        <v>265</v>
      </c>
    </row>
    <row r="23" spans="1:16" ht="15" customHeight="1" x14ac:dyDescent="0.2">
      <c r="A23" s="326" t="s">
        <v>70</v>
      </c>
      <c r="B23" s="619"/>
      <c r="C23" s="620"/>
      <c r="D23" s="409" t="s">
        <v>268</v>
      </c>
      <c r="E23" s="407" t="s">
        <v>268</v>
      </c>
      <c r="F23" s="408" t="s">
        <v>268</v>
      </c>
      <c r="G23" s="409" t="s">
        <v>268</v>
      </c>
      <c r="H23" s="410" t="s">
        <v>268</v>
      </c>
      <c r="I23" s="407" t="s">
        <v>268</v>
      </c>
      <c r="J23" s="408" t="s">
        <v>268</v>
      </c>
      <c r="K23" s="409" t="s">
        <v>268</v>
      </c>
      <c r="L23" s="411" t="s">
        <v>268</v>
      </c>
      <c r="O23" s="33" t="str">
        <f>CONCATENATE(COUNTIFS(P$9:P23,P23),P23)</f>
        <v>15Reclassifications</v>
      </c>
      <c r="P23" s="33" t="s">
        <v>265</v>
      </c>
    </row>
    <row r="24" spans="1:16" ht="15" customHeight="1" x14ac:dyDescent="0.2">
      <c r="A24" s="326" t="s">
        <v>71</v>
      </c>
      <c r="B24" s="619"/>
      <c r="C24" s="620"/>
      <c r="D24" s="409" t="s">
        <v>268</v>
      </c>
      <c r="E24" s="412" t="s">
        <v>268</v>
      </c>
      <c r="F24" s="408" t="s">
        <v>268</v>
      </c>
      <c r="G24" s="409" t="s">
        <v>268</v>
      </c>
      <c r="H24" s="410" t="s">
        <v>268</v>
      </c>
      <c r="I24" s="407" t="s">
        <v>268</v>
      </c>
      <c r="J24" s="408" t="s">
        <v>268</v>
      </c>
      <c r="K24" s="409" t="s">
        <v>268</v>
      </c>
      <c r="L24" s="411" t="s">
        <v>268</v>
      </c>
      <c r="O24" s="33" t="str">
        <f>CONCATENATE(COUNTIFS(P$9:P24,P24),P24)</f>
        <v>16Reclassifications</v>
      </c>
      <c r="P24" s="33" t="s">
        <v>265</v>
      </c>
    </row>
    <row r="25" spans="1:16" ht="15" customHeight="1" x14ac:dyDescent="0.2">
      <c r="A25" s="326" t="s">
        <v>72</v>
      </c>
      <c r="B25" s="619"/>
      <c r="C25" s="620"/>
      <c r="D25" s="409" t="s">
        <v>268</v>
      </c>
      <c r="E25" s="407" t="s">
        <v>268</v>
      </c>
      <c r="F25" s="408" t="s">
        <v>268</v>
      </c>
      <c r="G25" s="409" t="s">
        <v>268</v>
      </c>
      <c r="H25" s="410" t="s">
        <v>268</v>
      </c>
      <c r="I25" s="407" t="s">
        <v>268</v>
      </c>
      <c r="J25" s="408" t="s">
        <v>268</v>
      </c>
      <c r="K25" s="409" t="s">
        <v>268</v>
      </c>
      <c r="L25" s="411" t="s">
        <v>268</v>
      </c>
      <c r="O25" s="33" t="str">
        <f>CONCATENATE(COUNTIFS(P$9:P25,P25),P25)</f>
        <v>17Reclassifications</v>
      </c>
      <c r="P25" s="33" t="s">
        <v>265</v>
      </c>
    </row>
    <row r="26" spans="1:16" ht="15" customHeight="1" x14ac:dyDescent="0.2">
      <c r="A26" s="326" t="s">
        <v>73</v>
      </c>
      <c r="B26" s="619"/>
      <c r="C26" s="620"/>
      <c r="D26" s="409" t="s">
        <v>268</v>
      </c>
      <c r="E26" s="407" t="s">
        <v>268</v>
      </c>
      <c r="F26" s="408" t="s">
        <v>268</v>
      </c>
      <c r="G26" s="409" t="s">
        <v>268</v>
      </c>
      <c r="H26" s="410" t="s">
        <v>268</v>
      </c>
      <c r="I26" s="407" t="s">
        <v>268</v>
      </c>
      <c r="J26" s="408" t="s">
        <v>268</v>
      </c>
      <c r="K26" s="409" t="s">
        <v>268</v>
      </c>
      <c r="L26" s="411" t="s">
        <v>268</v>
      </c>
      <c r="O26" s="33" t="str">
        <f>CONCATENATE(COUNTIFS(P$9:P26,P26),P26)</f>
        <v>18Reclassifications</v>
      </c>
      <c r="P26" s="33" t="s">
        <v>265</v>
      </c>
    </row>
    <row r="27" spans="1:16" ht="15" customHeight="1" x14ac:dyDescent="0.2">
      <c r="A27" s="326" t="s">
        <v>74</v>
      </c>
      <c r="B27" s="619"/>
      <c r="C27" s="620"/>
      <c r="D27" s="409" t="s">
        <v>268</v>
      </c>
      <c r="E27" s="407" t="s">
        <v>268</v>
      </c>
      <c r="F27" s="408" t="s">
        <v>268</v>
      </c>
      <c r="G27" s="409" t="s">
        <v>268</v>
      </c>
      <c r="H27" s="410" t="s">
        <v>268</v>
      </c>
      <c r="I27" s="407" t="s">
        <v>268</v>
      </c>
      <c r="J27" s="408" t="s">
        <v>268</v>
      </c>
      <c r="K27" s="409" t="s">
        <v>268</v>
      </c>
      <c r="L27" s="411" t="s">
        <v>268</v>
      </c>
      <c r="O27" s="33" t="str">
        <f>CONCATENATE(COUNTIFS(P$9:P27,P27),P27)</f>
        <v>19Reclassifications</v>
      </c>
      <c r="P27" s="33" t="s">
        <v>265</v>
      </c>
    </row>
    <row r="28" spans="1:16" ht="15" customHeight="1" x14ac:dyDescent="0.2">
      <c r="A28" s="326" t="s">
        <v>75</v>
      </c>
      <c r="B28" s="619"/>
      <c r="C28" s="620"/>
      <c r="D28" s="409" t="s">
        <v>268</v>
      </c>
      <c r="E28" s="407" t="s">
        <v>268</v>
      </c>
      <c r="F28" s="408" t="s">
        <v>268</v>
      </c>
      <c r="G28" s="409" t="s">
        <v>268</v>
      </c>
      <c r="H28" s="410" t="s">
        <v>268</v>
      </c>
      <c r="I28" s="407" t="s">
        <v>268</v>
      </c>
      <c r="J28" s="408" t="s">
        <v>268</v>
      </c>
      <c r="K28" s="409" t="s">
        <v>268</v>
      </c>
      <c r="L28" s="411" t="s">
        <v>268</v>
      </c>
      <c r="O28" s="33" t="str">
        <f>CONCATENATE(COUNTIFS(P$9:P28,P28),P28)</f>
        <v>20Reclassifications</v>
      </c>
      <c r="P28" s="33" t="s">
        <v>265</v>
      </c>
    </row>
    <row r="29" spans="1:16" ht="15" customHeight="1" x14ac:dyDescent="0.2">
      <c r="A29" s="326" t="s">
        <v>76</v>
      </c>
      <c r="B29" s="619"/>
      <c r="C29" s="620"/>
      <c r="D29" s="409" t="s">
        <v>268</v>
      </c>
      <c r="E29" s="407" t="s">
        <v>268</v>
      </c>
      <c r="F29" s="408" t="s">
        <v>268</v>
      </c>
      <c r="G29" s="409" t="s">
        <v>268</v>
      </c>
      <c r="H29" s="410" t="s">
        <v>268</v>
      </c>
      <c r="I29" s="407" t="s">
        <v>268</v>
      </c>
      <c r="J29" s="408" t="s">
        <v>268</v>
      </c>
      <c r="K29" s="409" t="s">
        <v>268</v>
      </c>
      <c r="L29" s="411" t="s">
        <v>268</v>
      </c>
      <c r="O29" s="33" t="str">
        <f>CONCATENATE(COUNTIFS(P$9:P29,P29),P29)</f>
        <v>21Reclassifications</v>
      </c>
      <c r="P29" s="33" t="s">
        <v>265</v>
      </c>
    </row>
    <row r="30" spans="1:16" ht="15" customHeight="1" x14ac:dyDescent="0.2">
      <c r="A30" s="326" t="s">
        <v>226</v>
      </c>
      <c r="B30" s="619"/>
      <c r="C30" s="620"/>
      <c r="D30" s="409" t="s">
        <v>268</v>
      </c>
      <c r="E30" s="407" t="s">
        <v>268</v>
      </c>
      <c r="F30" s="408" t="s">
        <v>268</v>
      </c>
      <c r="G30" s="409" t="s">
        <v>268</v>
      </c>
      <c r="H30" s="410" t="s">
        <v>268</v>
      </c>
      <c r="I30" s="407" t="s">
        <v>268</v>
      </c>
      <c r="J30" s="408" t="s">
        <v>268</v>
      </c>
      <c r="K30" s="409" t="s">
        <v>268</v>
      </c>
      <c r="L30" s="411" t="s">
        <v>268</v>
      </c>
      <c r="O30" s="33" t="str">
        <f>CONCATENATE(COUNTIFS(P$9:P30,P30),P30)</f>
        <v>22Reclassifications</v>
      </c>
      <c r="P30" s="33" t="s">
        <v>265</v>
      </c>
    </row>
    <row r="31" spans="1:16" ht="15" customHeight="1" x14ac:dyDescent="0.2">
      <c r="A31" s="326" t="s">
        <v>77</v>
      </c>
      <c r="B31" s="619"/>
      <c r="C31" s="620"/>
      <c r="D31" s="409" t="s">
        <v>268</v>
      </c>
      <c r="E31" s="407" t="s">
        <v>268</v>
      </c>
      <c r="F31" s="408" t="s">
        <v>268</v>
      </c>
      <c r="G31" s="409" t="s">
        <v>268</v>
      </c>
      <c r="H31" s="410" t="s">
        <v>268</v>
      </c>
      <c r="I31" s="407" t="s">
        <v>268</v>
      </c>
      <c r="J31" s="408" t="s">
        <v>268</v>
      </c>
      <c r="K31" s="409" t="s">
        <v>268</v>
      </c>
      <c r="L31" s="411" t="s">
        <v>268</v>
      </c>
      <c r="O31" s="33" t="str">
        <f>CONCATENATE(COUNTIFS(P$9:P31,P31),P31)</f>
        <v>23Reclassifications</v>
      </c>
      <c r="P31" s="33" t="s">
        <v>265</v>
      </c>
    </row>
    <row r="32" spans="1:16" ht="15" customHeight="1" x14ac:dyDescent="0.2">
      <c r="A32" s="326" t="s">
        <v>78</v>
      </c>
      <c r="B32" s="619"/>
      <c r="C32" s="620"/>
      <c r="D32" s="409" t="s">
        <v>268</v>
      </c>
      <c r="E32" s="407" t="s">
        <v>268</v>
      </c>
      <c r="F32" s="408" t="s">
        <v>268</v>
      </c>
      <c r="G32" s="409" t="s">
        <v>268</v>
      </c>
      <c r="H32" s="410" t="s">
        <v>268</v>
      </c>
      <c r="I32" s="407" t="s">
        <v>268</v>
      </c>
      <c r="J32" s="408" t="s">
        <v>268</v>
      </c>
      <c r="K32" s="409" t="s">
        <v>268</v>
      </c>
      <c r="L32" s="411" t="s">
        <v>268</v>
      </c>
      <c r="O32" s="33" t="str">
        <f>CONCATENATE(COUNTIFS(P$9:P32,P32),P32)</f>
        <v>24Reclassifications</v>
      </c>
      <c r="P32" s="33" t="s">
        <v>265</v>
      </c>
    </row>
    <row r="33" spans="1:16" ht="15" customHeight="1" x14ac:dyDescent="0.2">
      <c r="A33" s="326" t="s">
        <v>84</v>
      </c>
      <c r="B33" s="619"/>
      <c r="C33" s="620"/>
      <c r="D33" s="409" t="s">
        <v>268</v>
      </c>
      <c r="E33" s="407" t="s">
        <v>268</v>
      </c>
      <c r="F33" s="408" t="s">
        <v>268</v>
      </c>
      <c r="G33" s="409" t="s">
        <v>268</v>
      </c>
      <c r="H33" s="410" t="s">
        <v>268</v>
      </c>
      <c r="I33" s="407" t="s">
        <v>268</v>
      </c>
      <c r="J33" s="408" t="s">
        <v>268</v>
      </c>
      <c r="K33" s="409" t="s">
        <v>268</v>
      </c>
      <c r="L33" s="411" t="s">
        <v>268</v>
      </c>
      <c r="O33" s="33" t="str">
        <f>CONCATENATE(COUNTIFS(P$9:P33,P33),P33)</f>
        <v>25Reclassifications</v>
      </c>
      <c r="P33" s="33" t="s">
        <v>265</v>
      </c>
    </row>
    <row r="34" spans="1:16" ht="15" customHeight="1" x14ac:dyDescent="0.2">
      <c r="A34" s="326" t="s">
        <v>85</v>
      </c>
      <c r="B34" s="619"/>
      <c r="C34" s="620"/>
      <c r="D34" s="409" t="s">
        <v>268</v>
      </c>
      <c r="E34" s="407" t="s">
        <v>268</v>
      </c>
      <c r="F34" s="408" t="s">
        <v>268</v>
      </c>
      <c r="G34" s="409" t="s">
        <v>268</v>
      </c>
      <c r="H34" s="410" t="s">
        <v>268</v>
      </c>
      <c r="I34" s="407" t="s">
        <v>268</v>
      </c>
      <c r="J34" s="408" t="s">
        <v>268</v>
      </c>
      <c r="K34" s="409" t="s">
        <v>268</v>
      </c>
      <c r="L34" s="411" t="s">
        <v>268</v>
      </c>
      <c r="O34" s="33" t="str">
        <f>CONCATENATE(COUNTIFS(P$9:P34,P34),P34)</f>
        <v>26Reclassifications</v>
      </c>
      <c r="P34" s="33" t="s">
        <v>265</v>
      </c>
    </row>
    <row r="35" spans="1:16" ht="15" customHeight="1" x14ac:dyDescent="0.2">
      <c r="A35" s="326" t="s">
        <v>86</v>
      </c>
      <c r="B35" s="619"/>
      <c r="C35" s="620"/>
      <c r="D35" s="409" t="s">
        <v>268</v>
      </c>
      <c r="E35" s="407" t="s">
        <v>268</v>
      </c>
      <c r="F35" s="408" t="s">
        <v>268</v>
      </c>
      <c r="G35" s="409" t="s">
        <v>268</v>
      </c>
      <c r="H35" s="410" t="s">
        <v>268</v>
      </c>
      <c r="I35" s="407" t="s">
        <v>268</v>
      </c>
      <c r="J35" s="408" t="s">
        <v>268</v>
      </c>
      <c r="K35" s="409" t="s">
        <v>268</v>
      </c>
      <c r="L35" s="411" t="s">
        <v>268</v>
      </c>
      <c r="O35" s="33" t="str">
        <f>CONCATENATE(COUNTIFS(P$9:P35,P35),P35)</f>
        <v>27Reclassifications</v>
      </c>
      <c r="P35" s="33" t="s">
        <v>265</v>
      </c>
    </row>
    <row r="36" spans="1:16" ht="15" customHeight="1" x14ac:dyDescent="0.2">
      <c r="A36" s="326" t="s">
        <v>87</v>
      </c>
      <c r="B36" s="619"/>
      <c r="C36" s="620"/>
      <c r="D36" s="409" t="s">
        <v>268</v>
      </c>
      <c r="E36" s="407" t="s">
        <v>268</v>
      </c>
      <c r="F36" s="408" t="s">
        <v>268</v>
      </c>
      <c r="G36" s="409" t="s">
        <v>268</v>
      </c>
      <c r="H36" s="410" t="s">
        <v>268</v>
      </c>
      <c r="I36" s="407" t="s">
        <v>268</v>
      </c>
      <c r="J36" s="408" t="s">
        <v>268</v>
      </c>
      <c r="K36" s="409" t="s">
        <v>268</v>
      </c>
      <c r="L36" s="411" t="s">
        <v>268</v>
      </c>
      <c r="O36" s="33" t="str">
        <f>CONCATENATE(COUNTIFS(P$9:P36,P36),P36)</f>
        <v>28Reclassifications</v>
      </c>
      <c r="P36" s="33" t="s">
        <v>265</v>
      </c>
    </row>
    <row r="37" spans="1:16" ht="15" customHeight="1" x14ac:dyDescent="0.2">
      <c r="A37" s="326" t="s">
        <v>88</v>
      </c>
      <c r="B37" s="619"/>
      <c r="C37" s="620"/>
      <c r="D37" s="413" t="s">
        <v>268</v>
      </c>
      <c r="E37" s="414" t="s">
        <v>268</v>
      </c>
      <c r="F37" s="415" t="s">
        <v>268</v>
      </c>
      <c r="G37" s="413" t="s">
        <v>268</v>
      </c>
      <c r="H37" s="410" t="s">
        <v>268</v>
      </c>
      <c r="I37" s="414" t="s">
        <v>268</v>
      </c>
      <c r="J37" s="415" t="s">
        <v>268</v>
      </c>
      <c r="K37" s="413" t="s">
        <v>268</v>
      </c>
      <c r="L37" s="411" t="s">
        <v>268</v>
      </c>
      <c r="O37" s="33" t="str">
        <f>CONCATENATE(COUNTIFS(P$9:P37,P37),P37)</f>
        <v>29Reclassifications</v>
      </c>
      <c r="P37" s="33" t="s">
        <v>265</v>
      </c>
    </row>
    <row r="38" spans="1:16" ht="15" customHeight="1" x14ac:dyDescent="0.2">
      <c r="A38" s="326" t="s">
        <v>89</v>
      </c>
      <c r="B38" s="619"/>
      <c r="C38" s="620"/>
      <c r="D38" s="413" t="s">
        <v>268</v>
      </c>
      <c r="E38" s="414" t="s">
        <v>268</v>
      </c>
      <c r="F38" s="415" t="s">
        <v>268</v>
      </c>
      <c r="G38" s="413" t="s">
        <v>268</v>
      </c>
      <c r="H38" s="410" t="s">
        <v>268</v>
      </c>
      <c r="I38" s="414" t="s">
        <v>268</v>
      </c>
      <c r="J38" s="415" t="s">
        <v>268</v>
      </c>
      <c r="K38" s="413" t="s">
        <v>268</v>
      </c>
      <c r="L38" s="411" t="s">
        <v>268</v>
      </c>
      <c r="O38" s="33" t="str">
        <f>CONCATENATE(COUNTIFS(P$9:P38,P38),P38)</f>
        <v>30Reclassifications</v>
      </c>
      <c r="P38" s="33" t="s">
        <v>265</v>
      </c>
    </row>
    <row r="39" spans="1:16" ht="15" customHeight="1" x14ac:dyDescent="0.2">
      <c r="A39" s="326" t="s">
        <v>90</v>
      </c>
      <c r="B39" s="619"/>
      <c r="C39" s="620"/>
      <c r="D39" s="413" t="s">
        <v>268</v>
      </c>
      <c r="E39" s="414" t="s">
        <v>268</v>
      </c>
      <c r="F39" s="415" t="s">
        <v>268</v>
      </c>
      <c r="G39" s="413" t="s">
        <v>268</v>
      </c>
      <c r="H39" s="410" t="s">
        <v>268</v>
      </c>
      <c r="I39" s="414" t="s">
        <v>268</v>
      </c>
      <c r="J39" s="415" t="s">
        <v>268</v>
      </c>
      <c r="K39" s="413" t="s">
        <v>268</v>
      </c>
      <c r="L39" s="411" t="s">
        <v>268</v>
      </c>
      <c r="O39" s="33" t="str">
        <f>CONCATENATE(COUNTIFS(P$9:P39,P39),P39)</f>
        <v>31Reclassifications</v>
      </c>
      <c r="P39" s="33" t="s">
        <v>265</v>
      </c>
    </row>
    <row r="40" spans="1:16" ht="15" customHeight="1" x14ac:dyDescent="0.2">
      <c r="A40" s="326" t="s">
        <v>91</v>
      </c>
      <c r="B40" s="619"/>
      <c r="C40" s="620"/>
      <c r="D40" s="413" t="s">
        <v>268</v>
      </c>
      <c r="E40" s="414" t="s">
        <v>268</v>
      </c>
      <c r="F40" s="415" t="s">
        <v>268</v>
      </c>
      <c r="G40" s="413" t="s">
        <v>268</v>
      </c>
      <c r="H40" s="416" t="s">
        <v>268</v>
      </c>
      <c r="I40" s="414" t="s">
        <v>268</v>
      </c>
      <c r="J40" s="415" t="s">
        <v>268</v>
      </c>
      <c r="K40" s="413" t="s">
        <v>268</v>
      </c>
      <c r="L40" s="417" t="s">
        <v>268</v>
      </c>
      <c r="O40" s="33" t="str">
        <f>CONCATENATE(COUNTIFS(P$9:P40,P40),P40)</f>
        <v>32Reclassifications</v>
      </c>
      <c r="P40" s="33" t="s">
        <v>265</v>
      </c>
    </row>
    <row r="41" spans="1:16" ht="15.75" customHeight="1" x14ac:dyDescent="0.2">
      <c r="A41" s="142"/>
      <c r="B41" s="143" t="s">
        <v>79</v>
      </c>
      <c r="C41" s="144"/>
      <c r="D41" s="145"/>
      <c r="E41" s="146"/>
      <c r="F41" s="147"/>
      <c r="G41" s="148"/>
      <c r="H41" s="354">
        <f>SUM(H9:H40)</f>
        <v>0</v>
      </c>
      <c r="I41" s="148"/>
      <c r="J41" s="147"/>
      <c r="K41" s="148"/>
      <c r="L41" s="355">
        <f>SUM(L9:L40)</f>
        <v>0</v>
      </c>
    </row>
    <row r="42" spans="1:16" ht="15" customHeight="1" x14ac:dyDescent="0.2">
      <c r="A42" s="40"/>
      <c r="B42" s="34"/>
      <c r="C42" s="34"/>
      <c r="D42" s="6"/>
      <c r="E42" s="6"/>
      <c r="F42" s="56"/>
      <c r="G42" s="34"/>
      <c r="H42" s="34"/>
      <c r="I42" s="34"/>
      <c r="J42" s="56"/>
      <c r="K42" s="34"/>
      <c r="L42" s="34"/>
    </row>
    <row r="43" spans="1:16" ht="15" customHeight="1" x14ac:dyDescent="0.2">
      <c r="A43" s="40"/>
      <c r="B43" s="625" t="s">
        <v>80</v>
      </c>
      <c r="C43" s="625"/>
      <c r="D43" s="625"/>
      <c r="E43" s="625"/>
      <c r="F43" s="625"/>
      <c r="G43" s="625"/>
      <c r="H43" s="625"/>
      <c r="I43" s="625"/>
      <c r="J43" s="625"/>
      <c r="K43" s="625"/>
      <c r="L43" s="625"/>
    </row>
    <row r="44" spans="1:16" ht="15" customHeight="1" x14ac:dyDescent="0.2">
      <c r="A44" s="44"/>
    </row>
    <row r="45" spans="1:16" ht="15" customHeight="1" x14ac:dyDescent="0.2">
      <c r="A45" s="44"/>
    </row>
    <row r="46" spans="1:16" ht="15" customHeight="1" x14ac:dyDescent="0.2">
      <c r="A46" s="44"/>
    </row>
    <row r="47" spans="1:16" ht="15" customHeight="1" x14ac:dyDescent="0.2">
      <c r="A47" s="44"/>
    </row>
    <row r="48" spans="1:16" ht="15" customHeight="1" x14ac:dyDescent="0.2">
      <c r="A48" s="44"/>
    </row>
    <row r="49" spans="1:1" s="33" customFormat="1" ht="15" customHeight="1" x14ac:dyDescent="0.2">
      <c r="A49" s="44"/>
    </row>
    <row r="50" spans="1:1" s="33" customFormat="1" ht="15" customHeight="1" x14ac:dyDescent="0.2">
      <c r="A50" s="44"/>
    </row>
    <row r="51" spans="1:1" s="33" customFormat="1" x14ac:dyDescent="0.2">
      <c r="A51" s="44"/>
    </row>
    <row r="52" spans="1:1" s="33" customFormat="1" x14ac:dyDescent="0.2">
      <c r="A52" s="44"/>
    </row>
    <row r="53" spans="1:1" s="33" customFormat="1" x14ac:dyDescent="0.2">
      <c r="A53" s="44"/>
    </row>
    <row r="54" spans="1:1" s="33" customFormat="1" x14ac:dyDescent="0.2">
      <c r="A54" s="44"/>
    </row>
    <row r="55" spans="1:1" s="33" customFormat="1" x14ac:dyDescent="0.2">
      <c r="A55" s="44"/>
    </row>
    <row r="56" spans="1:1" s="33" customFormat="1" x14ac:dyDescent="0.2">
      <c r="A56" s="44"/>
    </row>
    <row r="57" spans="1:1" s="33" customFormat="1" x14ac:dyDescent="0.2">
      <c r="A57" s="44"/>
    </row>
    <row r="58" spans="1:1" s="33" customFormat="1" x14ac:dyDescent="0.2">
      <c r="A58" s="44"/>
    </row>
    <row r="59" spans="1:1" s="33" customFormat="1" x14ac:dyDescent="0.2">
      <c r="A59" s="44"/>
    </row>
    <row r="60" spans="1:1" s="33" customFormat="1" x14ac:dyDescent="0.2">
      <c r="A60" s="44"/>
    </row>
    <row r="61" spans="1:1" s="33" customFormat="1" x14ac:dyDescent="0.2">
      <c r="A61" s="44"/>
    </row>
    <row r="62" spans="1:1" s="33" customFormat="1" x14ac:dyDescent="0.2">
      <c r="A62" s="44"/>
    </row>
    <row r="63" spans="1:1" s="33" customFormat="1" x14ac:dyDescent="0.2">
      <c r="A63" s="44"/>
    </row>
    <row r="64" spans="1:1" s="33" customFormat="1" x14ac:dyDescent="0.2">
      <c r="A64" s="44"/>
    </row>
    <row r="65" spans="1:1" s="33" customFormat="1" x14ac:dyDescent="0.2">
      <c r="A65" s="44"/>
    </row>
    <row r="66" spans="1:1" s="33" customFormat="1" x14ac:dyDescent="0.2">
      <c r="A66" s="44"/>
    </row>
    <row r="67" spans="1:1" s="33" customFormat="1" x14ac:dyDescent="0.2">
      <c r="A67" s="44"/>
    </row>
    <row r="68" spans="1:1" s="33" customFormat="1" x14ac:dyDescent="0.2">
      <c r="A68" s="44"/>
    </row>
    <row r="69" spans="1:1" s="33" customFormat="1" x14ac:dyDescent="0.2">
      <c r="A69" s="44"/>
    </row>
    <row r="70" spans="1:1" s="33" customFormat="1" x14ac:dyDescent="0.2">
      <c r="A70" s="44"/>
    </row>
    <row r="71" spans="1:1" s="33" customFormat="1" x14ac:dyDescent="0.2">
      <c r="A71" s="44"/>
    </row>
    <row r="72" spans="1:1" s="33" customFormat="1" x14ac:dyDescent="0.2">
      <c r="A72" s="44"/>
    </row>
    <row r="73" spans="1:1" s="33" customFormat="1" x14ac:dyDescent="0.2">
      <c r="A73" s="44"/>
    </row>
    <row r="74" spans="1:1" s="33" customFormat="1" x14ac:dyDescent="0.2">
      <c r="A74" s="44"/>
    </row>
    <row r="75" spans="1:1" s="33" customFormat="1" x14ac:dyDescent="0.2">
      <c r="A75" s="44"/>
    </row>
    <row r="76" spans="1:1" s="33" customFormat="1" x14ac:dyDescent="0.2">
      <c r="A76" s="44"/>
    </row>
    <row r="77" spans="1:1" s="33" customFormat="1" x14ac:dyDescent="0.2">
      <c r="A77" s="44"/>
    </row>
    <row r="78" spans="1:1" s="33" customFormat="1" x14ac:dyDescent="0.2">
      <c r="A78" s="44"/>
    </row>
    <row r="79" spans="1:1" s="33" customFormat="1" x14ac:dyDescent="0.2">
      <c r="A79" s="44"/>
    </row>
    <row r="80" spans="1:1" s="33" customFormat="1" x14ac:dyDescent="0.2">
      <c r="A80" s="44"/>
    </row>
    <row r="81" spans="1:1" s="33" customFormat="1" x14ac:dyDescent="0.2">
      <c r="A81" s="44"/>
    </row>
    <row r="82" spans="1:1" s="33" customFormat="1" x14ac:dyDescent="0.2">
      <c r="A82" s="44"/>
    </row>
    <row r="83" spans="1:1" s="33" customFormat="1" x14ac:dyDescent="0.2">
      <c r="A83" s="44"/>
    </row>
    <row r="84" spans="1:1" s="33" customFormat="1" x14ac:dyDescent="0.2">
      <c r="A84" s="44"/>
    </row>
    <row r="85" spans="1:1" s="33" customFormat="1" x14ac:dyDescent="0.2">
      <c r="A85" s="44"/>
    </row>
    <row r="86" spans="1:1" s="33" customFormat="1" x14ac:dyDescent="0.2">
      <c r="A86" s="44"/>
    </row>
    <row r="87" spans="1:1" s="33" customFormat="1" x14ac:dyDescent="0.2">
      <c r="A87" s="44"/>
    </row>
    <row r="88" spans="1:1" s="33" customFormat="1" x14ac:dyDescent="0.2">
      <c r="A88" s="44"/>
    </row>
    <row r="89" spans="1:1" s="33" customFormat="1" x14ac:dyDescent="0.2">
      <c r="A89" s="44"/>
    </row>
    <row r="90" spans="1:1" s="33" customFormat="1" x14ac:dyDescent="0.2">
      <c r="A90" s="44"/>
    </row>
    <row r="91" spans="1:1" s="33" customFormat="1" x14ac:dyDescent="0.2">
      <c r="A91" s="44"/>
    </row>
    <row r="92" spans="1:1" s="33" customFormat="1" x14ac:dyDescent="0.2">
      <c r="A92" s="44"/>
    </row>
    <row r="93" spans="1:1" s="33" customFormat="1" x14ac:dyDescent="0.2">
      <c r="A93" s="44"/>
    </row>
    <row r="94" spans="1:1" s="33" customFormat="1" x14ac:dyDescent="0.2">
      <c r="A94" s="44"/>
    </row>
    <row r="95" spans="1:1" s="33" customFormat="1" x14ac:dyDescent="0.2">
      <c r="A95" s="44"/>
    </row>
    <row r="96" spans="1:1" s="33" customFormat="1" x14ac:dyDescent="0.2">
      <c r="A96" s="44"/>
    </row>
    <row r="97" spans="1:1" s="33" customFormat="1" x14ac:dyDescent="0.2">
      <c r="A97" s="44"/>
    </row>
    <row r="98" spans="1:1" s="33" customFormat="1" x14ac:dyDescent="0.2">
      <c r="A98" s="44"/>
    </row>
    <row r="99" spans="1:1" s="33" customFormat="1" x14ac:dyDescent="0.2">
      <c r="A99" s="44"/>
    </row>
  </sheetData>
  <sheetProtection algorithmName="SHA-512" hashValue="xKVxeQfZsSRclkJuLa71YZfUygsstRQ21HXMhzOjSCgnHtu7E5rFe5s774/rauc9xb/gzCUofIeKccUpKVqfuw==" saltValue="I6elD3D2215ZiLnZ0hhsbQ==" spinCount="100000" sheet="1" objects="1" scenarios="1"/>
  <protectedRanges>
    <protectedRange sqref="B32:L40 B9:L17 B18:L31" name="Range1"/>
  </protectedRanges>
  <mergeCells count="42">
    <mergeCell ref="B11:C11"/>
    <mergeCell ref="A6:C8"/>
    <mergeCell ref="B9:C9"/>
    <mergeCell ref="B12:C12"/>
    <mergeCell ref="B13:C13"/>
    <mergeCell ref="B21:C21"/>
    <mergeCell ref="B39:C39"/>
    <mergeCell ref="A1:L1"/>
    <mergeCell ref="A3:B3"/>
    <mergeCell ref="A4:B4"/>
    <mergeCell ref="E6:H6"/>
    <mergeCell ref="C3:E3"/>
    <mergeCell ref="J3:L3"/>
    <mergeCell ref="C4:E4"/>
    <mergeCell ref="I6:L6"/>
    <mergeCell ref="B10:C10"/>
    <mergeCell ref="B38:C38"/>
    <mergeCell ref="B14:C14"/>
    <mergeCell ref="B15:C15"/>
    <mergeCell ref="B18:C18"/>
    <mergeCell ref="B16:C16"/>
    <mergeCell ref="B17:C17"/>
    <mergeCell ref="B19:C19"/>
    <mergeCell ref="B22:C22"/>
    <mergeCell ref="B43:L43"/>
    <mergeCell ref="B32:C32"/>
    <mergeCell ref="B29:C29"/>
    <mergeCell ref="B30:C30"/>
    <mergeCell ref="B31:C31"/>
    <mergeCell ref="B27:C27"/>
    <mergeCell ref="B28:C28"/>
    <mergeCell ref="B23:C23"/>
    <mergeCell ref="B25:C25"/>
    <mergeCell ref="B33:C33"/>
    <mergeCell ref="B34:C34"/>
    <mergeCell ref="B20:C20"/>
    <mergeCell ref="B26:C26"/>
    <mergeCell ref="B40:C40"/>
    <mergeCell ref="B24:C24"/>
    <mergeCell ref="B35:C35"/>
    <mergeCell ref="B36:C36"/>
    <mergeCell ref="B37:C37"/>
  </mergeCells>
  <phoneticPr fontId="4" type="noConversion"/>
  <printOptions horizontalCentered="1"/>
  <pageMargins left="0.33" right="0.33" top="0.75" bottom="0.5" header="0.25" footer="0.25"/>
  <pageSetup scale="78" fitToHeight="2" orientation="landscape" horizontalDpi="1200" verticalDpi="1200" r:id="rId1"/>
  <headerFooter alignWithMargins="0">
    <oddHeader>&amp;L&amp;9State of Washington – Health Care Authority&amp;C &amp;R&amp;9Health Care Authority
Ground Emergency Medical Transportation</oddHeader>
    <oddFooter>&amp;R&amp;9Page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67659-109B-4726-B3BB-69EF49382B6E}">
  <sheetPr codeName="Sheet9">
    <pageSetUpPr fitToPage="1"/>
  </sheetPr>
  <dimension ref="A1:I41"/>
  <sheetViews>
    <sheetView zoomScaleNormal="100" zoomScalePageLayoutView="80" workbookViewId="0">
      <selection activeCell="B9" sqref="B9:C9"/>
    </sheetView>
  </sheetViews>
  <sheetFormatPr defaultRowHeight="15" x14ac:dyDescent="0.2"/>
  <cols>
    <col min="1" max="1" width="5.21875" style="33" customWidth="1"/>
    <col min="2" max="2" width="16.88671875" style="33" customWidth="1"/>
    <col min="3" max="3" width="24" style="33" customWidth="1"/>
    <col min="4" max="4" width="10.21875" style="33" customWidth="1"/>
    <col min="5" max="5" width="15" style="33" customWidth="1"/>
    <col min="6" max="6" width="17.77734375" style="33" customWidth="1"/>
    <col min="7" max="7" width="12.44140625" style="33" customWidth="1"/>
    <col min="8" max="8" width="12" style="33" customWidth="1"/>
    <col min="9" max="9" width="8.109375" style="33" customWidth="1"/>
    <col min="10" max="10" width="8.88671875" style="33" customWidth="1"/>
    <col min="11" max="16384" width="8.88671875" style="33"/>
  </cols>
  <sheetData>
    <row r="1" spans="1:9" ht="15" customHeight="1" x14ac:dyDescent="0.2">
      <c r="A1" s="626" t="s">
        <v>198</v>
      </c>
      <c r="B1" s="626"/>
      <c r="C1" s="626"/>
      <c r="D1" s="626"/>
      <c r="E1" s="626"/>
      <c r="F1" s="626"/>
      <c r="G1" s="626"/>
      <c r="H1" s="626"/>
      <c r="I1" s="626"/>
    </row>
    <row r="2" spans="1:9" ht="13.5" customHeight="1" x14ac:dyDescent="0.2">
      <c r="A2" s="364"/>
      <c r="B2" s="364"/>
      <c r="C2" s="364"/>
      <c r="D2" s="364"/>
      <c r="E2" s="364"/>
      <c r="F2" s="364"/>
      <c r="G2" s="364"/>
      <c r="H2" s="364"/>
      <c r="I2" s="364"/>
    </row>
    <row r="3" spans="1:9" ht="13.5" customHeight="1" x14ac:dyDescent="0.2">
      <c r="A3" s="627" t="s">
        <v>126</v>
      </c>
      <c r="B3" s="627"/>
      <c r="C3" s="629">
        <f>Fire_District_Name</f>
        <v>0</v>
      </c>
      <c r="D3" s="629"/>
      <c r="E3" s="64"/>
      <c r="F3" s="64"/>
      <c r="G3" s="136" t="s">
        <v>127</v>
      </c>
      <c r="H3" s="630">
        <f>FYE</f>
        <v>0</v>
      </c>
      <c r="I3" s="630"/>
    </row>
    <row r="4" spans="1:9" ht="13.5" customHeight="1" x14ac:dyDescent="0.2">
      <c r="A4" s="627" t="s">
        <v>125</v>
      </c>
      <c r="B4" s="627"/>
      <c r="C4" s="631">
        <f>NPI</f>
        <v>0</v>
      </c>
      <c r="D4" s="631"/>
      <c r="E4" s="64"/>
      <c r="F4" s="64"/>
      <c r="G4" s="64"/>
      <c r="H4" s="64"/>
      <c r="I4" s="137"/>
    </row>
    <row r="5" spans="1:9" ht="13.5" customHeight="1" x14ac:dyDescent="0.2">
      <c r="A5" s="670"/>
      <c r="B5" s="670"/>
      <c r="C5" s="339"/>
      <c r="D5" s="261"/>
      <c r="I5" s="365"/>
    </row>
    <row r="6" spans="1:9" ht="21" customHeight="1" x14ac:dyDescent="0.2">
      <c r="A6" s="633" t="s">
        <v>45</v>
      </c>
      <c r="B6" s="634"/>
      <c r="C6" s="635"/>
      <c r="D6" s="663" t="s">
        <v>128</v>
      </c>
      <c r="E6" s="663" t="s">
        <v>137</v>
      </c>
      <c r="F6" s="665" t="s">
        <v>53</v>
      </c>
      <c r="G6" s="635"/>
      <c r="H6" s="661" t="s">
        <v>124</v>
      </c>
      <c r="I6" s="659" t="s">
        <v>133</v>
      </c>
    </row>
    <row r="7" spans="1:9" ht="17.25" customHeight="1" x14ac:dyDescent="0.2">
      <c r="A7" s="636"/>
      <c r="B7" s="637"/>
      <c r="C7" s="638"/>
      <c r="D7" s="664"/>
      <c r="E7" s="664"/>
      <c r="F7" s="666"/>
      <c r="G7" s="667"/>
      <c r="H7" s="662"/>
      <c r="I7" s="660"/>
    </row>
    <row r="8" spans="1:9" ht="15.75" thickBot="1" x14ac:dyDescent="0.25">
      <c r="A8" s="639"/>
      <c r="B8" s="640"/>
      <c r="C8" s="641"/>
      <c r="D8" s="366"/>
      <c r="E8" s="367">
        <v>1</v>
      </c>
      <c r="F8" s="668"/>
      <c r="G8" s="669"/>
      <c r="H8" s="162"/>
      <c r="I8" s="368">
        <v>2</v>
      </c>
    </row>
    <row r="9" spans="1:9" ht="15" customHeight="1" thickTop="1" x14ac:dyDescent="0.2">
      <c r="A9" s="369" t="s">
        <v>56</v>
      </c>
      <c r="B9" s="655"/>
      <c r="C9" s="656"/>
      <c r="D9" s="418"/>
      <c r="E9" s="419">
        <v>0</v>
      </c>
      <c r="F9" s="657"/>
      <c r="G9" s="658"/>
      <c r="H9" s="420" t="s">
        <v>268</v>
      </c>
      <c r="I9" s="421" t="s">
        <v>268</v>
      </c>
    </row>
    <row r="10" spans="1:9" ht="15" customHeight="1" x14ac:dyDescent="0.2">
      <c r="A10" s="370" t="s">
        <v>57</v>
      </c>
      <c r="B10" s="655"/>
      <c r="C10" s="656"/>
      <c r="D10" s="413" t="s">
        <v>268</v>
      </c>
      <c r="E10" s="422">
        <v>0</v>
      </c>
      <c r="F10" s="647" t="s">
        <v>268</v>
      </c>
      <c r="G10" s="648" t="s">
        <v>268</v>
      </c>
      <c r="H10" s="420" t="s">
        <v>268</v>
      </c>
      <c r="I10" s="421" t="s">
        <v>268</v>
      </c>
    </row>
    <row r="11" spans="1:9" ht="15" customHeight="1" x14ac:dyDescent="0.2">
      <c r="A11" s="370" t="s">
        <v>58</v>
      </c>
      <c r="B11" s="643"/>
      <c r="C11" s="644"/>
      <c r="D11" s="413" t="s">
        <v>268</v>
      </c>
      <c r="E11" s="422">
        <v>0</v>
      </c>
      <c r="F11" s="647" t="s">
        <v>268</v>
      </c>
      <c r="G11" s="648" t="s">
        <v>268</v>
      </c>
      <c r="H11" s="420" t="s">
        <v>268</v>
      </c>
      <c r="I11" s="421" t="s">
        <v>268</v>
      </c>
    </row>
    <row r="12" spans="1:9" ht="15" customHeight="1" x14ac:dyDescent="0.2">
      <c r="A12" s="370" t="s">
        <v>59</v>
      </c>
      <c r="B12" s="643"/>
      <c r="C12" s="644"/>
      <c r="D12" s="413" t="s">
        <v>268</v>
      </c>
      <c r="E12" s="422">
        <v>0</v>
      </c>
      <c r="F12" s="647" t="s">
        <v>268</v>
      </c>
      <c r="G12" s="648" t="s">
        <v>268</v>
      </c>
      <c r="H12" s="420" t="s">
        <v>268</v>
      </c>
      <c r="I12" s="421" t="s">
        <v>268</v>
      </c>
    </row>
    <row r="13" spans="1:9" ht="15" customHeight="1" x14ac:dyDescent="0.2">
      <c r="A13" s="370" t="s">
        <v>60</v>
      </c>
      <c r="B13" s="643"/>
      <c r="C13" s="644"/>
      <c r="D13" s="413" t="s">
        <v>268</v>
      </c>
      <c r="E13" s="422">
        <v>0</v>
      </c>
      <c r="F13" s="647" t="s">
        <v>268</v>
      </c>
      <c r="G13" s="648" t="s">
        <v>268</v>
      </c>
      <c r="H13" s="420" t="s">
        <v>268</v>
      </c>
      <c r="I13" s="421" t="s">
        <v>268</v>
      </c>
    </row>
    <row r="14" spans="1:9" ht="15" customHeight="1" x14ac:dyDescent="0.2">
      <c r="A14" s="370" t="s">
        <v>61</v>
      </c>
      <c r="B14" s="643"/>
      <c r="C14" s="644"/>
      <c r="D14" s="413" t="s">
        <v>268</v>
      </c>
      <c r="E14" s="422">
        <v>0</v>
      </c>
      <c r="F14" s="647" t="s">
        <v>268</v>
      </c>
      <c r="G14" s="648" t="s">
        <v>268</v>
      </c>
      <c r="H14" s="420" t="s">
        <v>268</v>
      </c>
      <c r="I14" s="421" t="s">
        <v>268</v>
      </c>
    </row>
    <row r="15" spans="1:9" ht="15" customHeight="1" x14ac:dyDescent="0.2">
      <c r="A15" s="370" t="s">
        <v>62</v>
      </c>
      <c r="B15" s="643"/>
      <c r="C15" s="644"/>
      <c r="D15" s="413" t="s">
        <v>268</v>
      </c>
      <c r="E15" s="422">
        <v>0</v>
      </c>
      <c r="F15" s="647" t="s">
        <v>268</v>
      </c>
      <c r="G15" s="648" t="s">
        <v>268</v>
      </c>
      <c r="H15" s="420" t="s">
        <v>268</v>
      </c>
      <c r="I15" s="421" t="s">
        <v>268</v>
      </c>
    </row>
    <row r="16" spans="1:9" ht="15" customHeight="1" x14ac:dyDescent="0.2">
      <c r="A16" s="370" t="s">
        <v>63</v>
      </c>
      <c r="B16" s="643"/>
      <c r="C16" s="644"/>
      <c r="D16" s="413" t="s">
        <v>268</v>
      </c>
      <c r="E16" s="422">
        <v>0</v>
      </c>
      <c r="F16" s="647" t="s">
        <v>268</v>
      </c>
      <c r="G16" s="648" t="s">
        <v>268</v>
      </c>
      <c r="H16" s="420" t="s">
        <v>268</v>
      </c>
      <c r="I16" s="421" t="s">
        <v>268</v>
      </c>
    </row>
    <row r="17" spans="1:9" ht="15" customHeight="1" x14ac:dyDescent="0.2">
      <c r="A17" s="370" t="s">
        <v>64</v>
      </c>
      <c r="B17" s="643"/>
      <c r="C17" s="644"/>
      <c r="D17" s="413" t="s">
        <v>268</v>
      </c>
      <c r="E17" s="422">
        <v>0</v>
      </c>
      <c r="F17" s="647" t="s">
        <v>268</v>
      </c>
      <c r="G17" s="648" t="s">
        <v>268</v>
      </c>
      <c r="H17" s="420" t="s">
        <v>268</v>
      </c>
      <c r="I17" s="421" t="s">
        <v>268</v>
      </c>
    </row>
    <row r="18" spans="1:9" ht="15" customHeight="1" x14ac:dyDescent="0.2">
      <c r="A18" s="370" t="s">
        <v>65</v>
      </c>
      <c r="B18" s="643"/>
      <c r="C18" s="644"/>
      <c r="D18" s="413" t="s">
        <v>268</v>
      </c>
      <c r="E18" s="422">
        <v>0</v>
      </c>
      <c r="F18" s="647" t="s">
        <v>268</v>
      </c>
      <c r="G18" s="648" t="s">
        <v>268</v>
      </c>
      <c r="H18" s="420" t="s">
        <v>268</v>
      </c>
      <c r="I18" s="421" t="s">
        <v>268</v>
      </c>
    </row>
    <row r="19" spans="1:9" ht="15" customHeight="1" x14ac:dyDescent="0.2">
      <c r="A19" s="370" t="s">
        <v>66</v>
      </c>
      <c r="B19" s="643"/>
      <c r="C19" s="644"/>
      <c r="D19" s="413" t="s">
        <v>268</v>
      </c>
      <c r="E19" s="422">
        <v>0</v>
      </c>
      <c r="F19" s="647" t="s">
        <v>268</v>
      </c>
      <c r="G19" s="648" t="s">
        <v>268</v>
      </c>
      <c r="H19" s="420" t="s">
        <v>268</v>
      </c>
      <c r="I19" s="421" t="s">
        <v>268</v>
      </c>
    </row>
    <row r="20" spans="1:9" ht="15" customHeight="1" x14ac:dyDescent="0.2">
      <c r="A20" s="371" t="s">
        <v>67</v>
      </c>
      <c r="B20" s="643"/>
      <c r="C20" s="644"/>
      <c r="D20" s="413" t="s">
        <v>268</v>
      </c>
      <c r="E20" s="422">
        <v>0</v>
      </c>
      <c r="F20" s="647" t="s">
        <v>268</v>
      </c>
      <c r="G20" s="648" t="s">
        <v>268</v>
      </c>
      <c r="H20" s="420" t="s">
        <v>268</v>
      </c>
      <c r="I20" s="421" t="s">
        <v>268</v>
      </c>
    </row>
    <row r="21" spans="1:9" ht="15" customHeight="1" x14ac:dyDescent="0.2">
      <c r="A21" s="371" t="s">
        <v>68</v>
      </c>
      <c r="B21" s="653"/>
      <c r="C21" s="654"/>
      <c r="D21" s="413" t="s">
        <v>268</v>
      </c>
      <c r="E21" s="422">
        <v>0</v>
      </c>
      <c r="F21" s="651" t="s">
        <v>268</v>
      </c>
      <c r="G21" s="652" t="s">
        <v>268</v>
      </c>
      <c r="H21" s="420" t="s">
        <v>268</v>
      </c>
      <c r="I21" s="421" t="s">
        <v>268</v>
      </c>
    </row>
    <row r="22" spans="1:9" ht="15" customHeight="1" x14ac:dyDescent="0.2">
      <c r="A22" s="371" t="s">
        <v>69</v>
      </c>
      <c r="B22" s="653"/>
      <c r="C22" s="654"/>
      <c r="D22" s="413" t="s">
        <v>268</v>
      </c>
      <c r="E22" s="422">
        <v>0</v>
      </c>
      <c r="F22" s="651" t="s">
        <v>268</v>
      </c>
      <c r="G22" s="652" t="s">
        <v>268</v>
      </c>
      <c r="H22" s="420" t="s">
        <v>268</v>
      </c>
      <c r="I22" s="421" t="s">
        <v>268</v>
      </c>
    </row>
    <row r="23" spans="1:9" ht="15" customHeight="1" x14ac:dyDescent="0.2">
      <c r="A23" s="371" t="s">
        <v>70</v>
      </c>
      <c r="B23" s="653"/>
      <c r="C23" s="654"/>
      <c r="D23" s="413" t="s">
        <v>268</v>
      </c>
      <c r="E23" s="422">
        <v>0</v>
      </c>
      <c r="F23" s="651" t="s">
        <v>268</v>
      </c>
      <c r="G23" s="652" t="s">
        <v>268</v>
      </c>
      <c r="H23" s="420" t="s">
        <v>268</v>
      </c>
      <c r="I23" s="421" t="s">
        <v>268</v>
      </c>
    </row>
    <row r="24" spans="1:9" ht="15" customHeight="1" x14ac:dyDescent="0.2">
      <c r="A24" s="371" t="s">
        <v>71</v>
      </c>
      <c r="B24" s="643"/>
      <c r="C24" s="644"/>
      <c r="D24" s="413" t="s">
        <v>268</v>
      </c>
      <c r="E24" s="422">
        <v>0</v>
      </c>
      <c r="F24" s="647" t="s">
        <v>268</v>
      </c>
      <c r="G24" s="648" t="s">
        <v>268</v>
      </c>
      <c r="H24" s="420" t="s">
        <v>268</v>
      </c>
      <c r="I24" s="421" t="s">
        <v>268</v>
      </c>
    </row>
    <row r="25" spans="1:9" ht="15" customHeight="1" x14ac:dyDescent="0.2">
      <c r="A25" s="371" t="s">
        <v>72</v>
      </c>
      <c r="B25" s="643"/>
      <c r="C25" s="644"/>
      <c r="D25" s="413" t="s">
        <v>268</v>
      </c>
      <c r="E25" s="422">
        <v>0</v>
      </c>
      <c r="F25" s="647" t="s">
        <v>268</v>
      </c>
      <c r="G25" s="648" t="s">
        <v>268</v>
      </c>
      <c r="H25" s="420" t="s">
        <v>268</v>
      </c>
      <c r="I25" s="421" t="s">
        <v>268</v>
      </c>
    </row>
    <row r="26" spans="1:9" ht="15" customHeight="1" x14ac:dyDescent="0.2">
      <c r="A26" s="371" t="s">
        <v>73</v>
      </c>
      <c r="B26" s="643"/>
      <c r="C26" s="644"/>
      <c r="D26" s="413" t="s">
        <v>268</v>
      </c>
      <c r="E26" s="422">
        <v>0</v>
      </c>
      <c r="F26" s="647" t="s">
        <v>268</v>
      </c>
      <c r="G26" s="648" t="s">
        <v>268</v>
      </c>
      <c r="H26" s="420" t="s">
        <v>268</v>
      </c>
      <c r="I26" s="421" t="s">
        <v>268</v>
      </c>
    </row>
    <row r="27" spans="1:9" ht="15" customHeight="1" x14ac:dyDescent="0.2">
      <c r="A27" s="371" t="s">
        <v>74</v>
      </c>
      <c r="B27" s="653"/>
      <c r="C27" s="654"/>
      <c r="D27" s="413" t="s">
        <v>268</v>
      </c>
      <c r="E27" s="422">
        <v>0</v>
      </c>
      <c r="F27" s="651" t="s">
        <v>268</v>
      </c>
      <c r="G27" s="652" t="s">
        <v>268</v>
      </c>
      <c r="H27" s="420" t="s">
        <v>268</v>
      </c>
      <c r="I27" s="421" t="s">
        <v>268</v>
      </c>
    </row>
    <row r="28" spans="1:9" ht="15" customHeight="1" x14ac:dyDescent="0.2">
      <c r="A28" s="371" t="s">
        <v>75</v>
      </c>
      <c r="B28" s="643"/>
      <c r="C28" s="644"/>
      <c r="D28" s="413" t="s">
        <v>268</v>
      </c>
      <c r="E28" s="422">
        <v>0</v>
      </c>
      <c r="F28" s="647" t="s">
        <v>268</v>
      </c>
      <c r="G28" s="648" t="s">
        <v>268</v>
      </c>
      <c r="H28" s="420" t="s">
        <v>268</v>
      </c>
      <c r="I28" s="421" t="s">
        <v>268</v>
      </c>
    </row>
    <row r="29" spans="1:9" ht="20.100000000000001" customHeight="1" x14ac:dyDescent="0.2">
      <c r="A29" s="372"/>
      <c r="B29" s="645" t="s">
        <v>44</v>
      </c>
      <c r="C29" s="646"/>
      <c r="D29" s="373"/>
      <c r="E29" s="353">
        <f>SUM(E9:E28)</f>
        <v>0</v>
      </c>
      <c r="F29" s="649"/>
      <c r="G29" s="650"/>
      <c r="H29" s="373"/>
      <c r="I29" s="374"/>
    </row>
    <row r="30" spans="1:9" ht="12.2" customHeight="1" x14ac:dyDescent="0.2">
      <c r="A30" s="642"/>
      <c r="B30" s="642"/>
      <c r="C30" s="642"/>
      <c r="D30" s="642"/>
      <c r="E30" s="642"/>
      <c r="F30" s="642"/>
      <c r="G30" s="642"/>
      <c r="H30" s="642"/>
      <c r="I30" s="642"/>
    </row>
    <row r="31" spans="1:9" ht="12.2" customHeight="1" x14ac:dyDescent="0.2">
      <c r="A31" s="39"/>
      <c r="B31" s="153" t="s">
        <v>81</v>
      </c>
      <c r="C31" s="59"/>
      <c r="D31" s="60"/>
      <c r="E31" s="60"/>
      <c r="F31" s="60"/>
      <c r="G31" s="60"/>
      <c r="H31" s="60"/>
      <c r="I31" s="58"/>
    </row>
    <row r="32" spans="1:9" ht="12.2" customHeight="1" x14ac:dyDescent="0.2">
      <c r="A32" s="40"/>
      <c r="B32" s="154" t="s">
        <v>82</v>
      </c>
      <c r="C32" s="60"/>
      <c r="D32" s="60"/>
      <c r="E32" s="60"/>
      <c r="F32" s="60"/>
      <c r="G32" s="60"/>
      <c r="H32" s="60"/>
      <c r="I32" s="58"/>
    </row>
    <row r="33" spans="1:9" ht="12.2" customHeight="1" x14ac:dyDescent="0.2">
      <c r="A33" s="40"/>
      <c r="B33" s="154" t="s">
        <v>83</v>
      </c>
      <c r="C33" s="60"/>
      <c r="D33" s="60"/>
      <c r="E33" s="60"/>
      <c r="F33" s="60"/>
      <c r="G33" s="60"/>
      <c r="H33" s="60"/>
      <c r="I33" s="58"/>
    </row>
    <row r="34" spans="1:9" ht="12.2" customHeight="1" x14ac:dyDescent="0.2">
      <c r="A34" s="40"/>
      <c r="B34" s="155"/>
      <c r="C34" s="6"/>
      <c r="D34" s="6"/>
      <c r="E34" s="6"/>
      <c r="F34" s="6"/>
      <c r="G34" s="6"/>
      <c r="H34" s="6"/>
      <c r="I34" s="34"/>
    </row>
    <row r="35" spans="1:9" ht="12.2" customHeight="1" x14ac:dyDescent="0.2">
      <c r="A35" s="39"/>
      <c r="B35" s="153"/>
      <c r="C35" s="59"/>
      <c r="D35" s="60"/>
      <c r="E35" s="60"/>
      <c r="F35" s="60"/>
      <c r="G35" s="60"/>
      <c r="H35" s="60"/>
      <c r="I35" s="58"/>
    </row>
    <row r="36" spans="1:9" ht="12.2" customHeight="1" x14ac:dyDescent="0.2">
      <c r="A36" s="40"/>
      <c r="B36" s="154"/>
      <c r="C36" s="60"/>
      <c r="D36" s="60"/>
      <c r="E36" s="60"/>
      <c r="F36" s="60"/>
      <c r="G36" s="60"/>
      <c r="H36" s="60"/>
      <c r="I36" s="58"/>
    </row>
    <row r="37" spans="1:9" ht="12.2" customHeight="1" x14ac:dyDescent="0.2">
      <c r="A37" s="40"/>
      <c r="B37" s="155"/>
      <c r="C37" s="6"/>
      <c r="D37" s="6"/>
      <c r="E37" s="6"/>
      <c r="F37" s="6"/>
      <c r="G37" s="6"/>
      <c r="H37" s="6"/>
      <c r="I37" s="34"/>
    </row>
    <row r="38" spans="1:9" ht="12.2" customHeight="1" x14ac:dyDescent="0.2">
      <c r="A38" s="39"/>
      <c r="B38" s="153"/>
      <c r="C38" s="59"/>
      <c r="D38" s="60"/>
      <c r="E38" s="60"/>
      <c r="F38" s="60"/>
      <c r="G38" s="60"/>
      <c r="H38" s="60"/>
      <c r="I38" s="58"/>
    </row>
    <row r="39" spans="1:9" ht="12.2" customHeight="1" x14ac:dyDescent="0.2">
      <c r="A39" s="40"/>
      <c r="B39" s="154"/>
      <c r="C39" s="60"/>
      <c r="D39" s="60"/>
      <c r="E39" s="60"/>
      <c r="F39" s="60"/>
      <c r="G39" s="60"/>
      <c r="H39" s="60"/>
      <c r="I39" s="58"/>
    </row>
    <row r="40" spans="1:9" ht="12.2" customHeight="1" x14ac:dyDescent="0.2">
      <c r="A40" s="39"/>
      <c r="B40" s="34"/>
      <c r="C40" s="34"/>
      <c r="D40" s="34"/>
      <c r="E40" s="34"/>
      <c r="F40" s="34"/>
      <c r="G40" s="34"/>
      <c r="H40" s="34"/>
      <c r="I40" s="34"/>
    </row>
    <row r="41" spans="1:9" ht="12.2" customHeight="1" x14ac:dyDescent="0.2">
      <c r="A41" s="34"/>
      <c r="B41" s="34"/>
      <c r="C41" s="34"/>
      <c r="D41" s="34"/>
      <c r="E41" s="34"/>
      <c r="F41" s="34"/>
      <c r="G41" s="34"/>
      <c r="H41" s="34"/>
      <c r="I41" s="34"/>
    </row>
  </sheetData>
  <sheetProtection algorithmName="SHA-512" hashValue="P0nDYM3Ob0YNusZKmOyrsXaBtLg7UzljCxfpYBHJRk1NVYJMWpC0mRhzTEtxg4hUpq5Bl2hY4qF8C+vl+ugLoA==" saltValue="zm1Aom/hfGyTyZmnAys9Wg==" spinCount="100000" sheet="1" objects="1" scenarios="1"/>
  <protectedRanges>
    <protectedRange sqref="B9:I28" name="Range1"/>
  </protectedRanges>
  <mergeCells count="57">
    <mergeCell ref="F15:G15"/>
    <mergeCell ref="B15:C15"/>
    <mergeCell ref="F14:G14"/>
    <mergeCell ref="B12:C12"/>
    <mergeCell ref="B13:C13"/>
    <mergeCell ref="A1:I1"/>
    <mergeCell ref="A3:B3"/>
    <mergeCell ref="C4:D4"/>
    <mergeCell ref="A5:B5"/>
    <mergeCell ref="A4:B4"/>
    <mergeCell ref="H3:I3"/>
    <mergeCell ref="C3:D3"/>
    <mergeCell ref="B9:C9"/>
    <mergeCell ref="F9:G9"/>
    <mergeCell ref="F13:G13"/>
    <mergeCell ref="B14:C14"/>
    <mergeCell ref="I6:I7"/>
    <mergeCell ref="H6:H7"/>
    <mergeCell ref="E6:E7"/>
    <mergeCell ref="B10:C10"/>
    <mergeCell ref="B11:C11"/>
    <mergeCell ref="F10:G10"/>
    <mergeCell ref="F11:G11"/>
    <mergeCell ref="F6:G7"/>
    <mergeCell ref="F8:G8"/>
    <mergeCell ref="A6:C8"/>
    <mergeCell ref="D6:D7"/>
    <mergeCell ref="F12:G12"/>
    <mergeCell ref="F22:G22"/>
    <mergeCell ref="B27:C27"/>
    <mergeCell ref="B25:C25"/>
    <mergeCell ref="B26:C26"/>
    <mergeCell ref="B16:C16"/>
    <mergeCell ref="B18:C18"/>
    <mergeCell ref="B19:C19"/>
    <mergeCell ref="B20:C20"/>
    <mergeCell ref="B17:C17"/>
    <mergeCell ref="F21:G21"/>
    <mergeCell ref="F17:G17"/>
    <mergeCell ref="F18:G18"/>
    <mergeCell ref="F16:G16"/>
    <mergeCell ref="A30:I30"/>
    <mergeCell ref="B28:C28"/>
    <mergeCell ref="B29:C29"/>
    <mergeCell ref="F19:G19"/>
    <mergeCell ref="F29:G29"/>
    <mergeCell ref="F20:G20"/>
    <mergeCell ref="F24:G24"/>
    <mergeCell ref="F25:G25"/>
    <mergeCell ref="F26:G26"/>
    <mergeCell ref="F28:G28"/>
    <mergeCell ref="F27:G27"/>
    <mergeCell ref="B23:C23"/>
    <mergeCell ref="F23:G23"/>
    <mergeCell ref="B24:C24"/>
    <mergeCell ref="B21:C21"/>
    <mergeCell ref="B22:C22"/>
  </mergeCells>
  <phoneticPr fontId="4" type="noConversion"/>
  <printOptions horizontalCentered="1"/>
  <pageMargins left="0.33" right="0.33" top="0.75" bottom="0.5" header="0.25" footer="0.25"/>
  <pageSetup scale="91" orientation="landscape" horizontalDpi="1200" verticalDpi="1200" r:id="rId1"/>
  <headerFooter alignWithMargins="0">
    <oddHeader>&amp;L&amp;9State of Washington – Health Care Authority&amp;R&amp;9Health Care Authority
Ground Emergency Medical Transportation</oddHeader>
    <oddFooter>&amp;R&amp;9Page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656C3-ED10-453C-BBC9-58534191BFFE}">
  <sheetPr codeName="Sheet10">
    <pageSetUpPr fitToPage="1"/>
  </sheetPr>
  <dimension ref="A1:AA56"/>
  <sheetViews>
    <sheetView showGridLines="0" zoomScaleNormal="100" zoomScaleSheetLayoutView="80" zoomScalePageLayoutView="80" workbookViewId="0">
      <selection activeCell="F11" sqref="F11"/>
    </sheetView>
  </sheetViews>
  <sheetFormatPr defaultColWidth="8.77734375" defaultRowHeight="12.75" x14ac:dyDescent="0.2"/>
  <cols>
    <col min="1" max="1" width="4" style="38" customWidth="1"/>
    <col min="2" max="2" width="16.44140625" style="37" customWidth="1"/>
    <col min="3" max="3" width="16.21875" style="37" customWidth="1"/>
    <col min="4" max="4" width="15.109375" style="37" customWidth="1"/>
    <col min="5" max="5" width="11.6640625" style="37" customWidth="1"/>
    <col min="6" max="10" width="12.88671875" style="37" customWidth="1"/>
    <col min="11" max="11" width="2.6640625" style="37" customWidth="1"/>
    <col min="12" max="16384" width="8.77734375" style="37"/>
  </cols>
  <sheetData>
    <row r="1" spans="1:12" ht="15" customHeight="1" x14ac:dyDescent="0.2">
      <c r="A1" s="683" t="s">
        <v>199</v>
      </c>
      <c r="B1" s="683"/>
      <c r="C1" s="683"/>
      <c r="D1" s="683"/>
      <c r="E1" s="683"/>
      <c r="F1" s="683"/>
      <c r="G1" s="683"/>
      <c r="H1" s="683"/>
      <c r="I1" s="683"/>
      <c r="J1" s="683"/>
    </row>
    <row r="2" spans="1:12" ht="13.5" customHeight="1" x14ac:dyDescent="0.2">
      <c r="A2" s="292"/>
      <c r="B2" s="292"/>
      <c r="C2" s="292"/>
      <c r="D2" s="292"/>
      <c r="E2" s="292"/>
      <c r="F2" s="292"/>
      <c r="G2" s="292"/>
      <c r="H2" s="292"/>
      <c r="I2" s="292"/>
      <c r="J2" s="292"/>
    </row>
    <row r="3" spans="1:12" s="33" customFormat="1" ht="13.5" customHeight="1" x14ac:dyDescent="0.2">
      <c r="A3" s="627" t="s">
        <v>126</v>
      </c>
      <c r="B3" s="627"/>
      <c r="C3" s="629">
        <f>Fire_District_Name</f>
        <v>0</v>
      </c>
      <c r="D3" s="629"/>
      <c r="E3" s="293"/>
      <c r="F3" s="293"/>
      <c r="G3" s="293"/>
      <c r="H3" s="294" t="s">
        <v>127</v>
      </c>
      <c r="I3" s="630">
        <f>FYE</f>
        <v>0</v>
      </c>
      <c r="J3" s="630"/>
      <c r="K3" s="65"/>
      <c r="L3" s="5"/>
    </row>
    <row r="4" spans="1:12" s="33" customFormat="1" ht="13.5" customHeight="1" x14ac:dyDescent="0.2">
      <c r="A4" s="627" t="s">
        <v>125</v>
      </c>
      <c r="B4" s="627"/>
      <c r="C4" s="631">
        <f>NPI</f>
        <v>0</v>
      </c>
      <c r="D4" s="631"/>
      <c r="E4" s="293"/>
      <c r="F4" s="293"/>
      <c r="G4" s="293"/>
      <c r="H4" s="64"/>
      <c r="I4" s="64"/>
      <c r="J4" s="64"/>
      <c r="L4" s="5"/>
    </row>
    <row r="5" spans="1:12" s="46" customFormat="1" ht="13.5" customHeight="1" x14ac:dyDescent="0.2">
      <c r="A5" s="5"/>
      <c r="B5" s="5"/>
      <c r="C5" s="295"/>
      <c r="D5" s="295"/>
      <c r="E5" s="296"/>
      <c r="F5" s="296"/>
      <c r="G5" s="296"/>
      <c r="H5" s="33"/>
      <c r="I5" s="33"/>
      <c r="J5" s="33"/>
      <c r="K5" s="33"/>
    </row>
    <row r="6" spans="1:12" s="46" customFormat="1" ht="13.5" customHeight="1" x14ac:dyDescent="0.2">
      <c r="A6" s="339"/>
      <c r="B6" s="339"/>
      <c r="C6" s="340"/>
      <c r="D6" s="340"/>
      <c r="E6" s="340"/>
      <c r="F6" s="340"/>
      <c r="G6" s="340"/>
      <c r="H6" s="261"/>
      <c r="I6" s="261"/>
      <c r="J6" s="261"/>
      <c r="K6" s="33"/>
    </row>
    <row r="7" spans="1:12" s="46" customFormat="1" ht="17.25" customHeight="1" x14ac:dyDescent="0.2">
      <c r="A7" s="351" t="s">
        <v>230</v>
      </c>
      <c r="B7" s="684">
        <v>1</v>
      </c>
      <c r="C7" s="685"/>
      <c r="D7" s="685"/>
      <c r="E7" s="686"/>
      <c r="F7" s="335">
        <v>2</v>
      </c>
      <c r="G7" s="335">
        <v>3</v>
      </c>
      <c r="H7" s="336">
        <v>4</v>
      </c>
      <c r="I7" s="337">
        <v>5</v>
      </c>
      <c r="J7" s="338">
        <v>6</v>
      </c>
      <c r="K7" s="33"/>
    </row>
    <row r="8" spans="1:12" s="46" customFormat="1" ht="18" customHeight="1" x14ac:dyDescent="0.2">
      <c r="A8" s="334"/>
      <c r="B8" s="684"/>
      <c r="C8" s="685"/>
      <c r="D8" s="685"/>
      <c r="E8" s="686"/>
      <c r="F8" s="335" t="s">
        <v>212</v>
      </c>
      <c r="G8" s="335" t="s">
        <v>213</v>
      </c>
      <c r="H8" s="336" t="s">
        <v>143</v>
      </c>
      <c r="I8" s="337" t="s">
        <v>144</v>
      </c>
      <c r="J8" s="338"/>
    </row>
    <row r="9" spans="1:12" ht="26.25" thickBot="1" x14ac:dyDescent="0.25">
      <c r="A9" s="297"/>
      <c r="B9" s="674" t="s">
        <v>256</v>
      </c>
      <c r="C9" s="675"/>
      <c r="D9" s="675"/>
      <c r="E9" s="676"/>
      <c r="F9" s="298" t="s">
        <v>292</v>
      </c>
      <c r="G9" s="298" t="s">
        <v>293</v>
      </c>
      <c r="H9" s="298" t="s">
        <v>294</v>
      </c>
      <c r="I9" s="298" t="s">
        <v>295</v>
      </c>
      <c r="J9" s="300" t="s">
        <v>222</v>
      </c>
    </row>
    <row r="10" spans="1:12" ht="18" customHeight="1" thickTop="1" x14ac:dyDescent="0.2">
      <c r="A10" s="301"/>
      <c r="B10" s="687"/>
      <c r="C10" s="688"/>
      <c r="D10" s="688"/>
      <c r="E10" s="689"/>
      <c r="F10" s="302"/>
      <c r="G10" s="302"/>
      <c r="H10" s="302"/>
      <c r="I10" s="289"/>
      <c r="J10" s="246"/>
    </row>
    <row r="11" spans="1:12" ht="18" customHeight="1" x14ac:dyDescent="0.2">
      <c r="A11" s="301" t="s">
        <v>56</v>
      </c>
      <c r="B11" s="680" t="s">
        <v>254</v>
      </c>
      <c r="C11" s="681"/>
      <c r="D11" s="681"/>
      <c r="E11" s="682"/>
      <c r="F11" s="423">
        <v>0</v>
      </c>
      <c r="G11" s="423">
        <v>0</v>
      </c>
      <c r="H11" s="423">
        <v>0</v>
      </c>
      <c r="I11" s="423">
        <v>0</v>
      </c>
      <c r="J11" s="246">
        <f t="shared" ref="J11:J16" si="0">SUM(F11:I11)</f>
        <v>0</v>
      </c>
    </row>
    <row r="12" spans="1:12" ht="18" customHeight="1" x14ac:dyDescent="0.2">
      <c r="A12" s="301" t="s">
        <v>57</v>
      </c>
      <c r="B12" s="690" t="s">
        <v>270</v>
      </c>
      <c r="C12" s="691"/>
      <c r="D12" s="691"/>
      <c r="E12" s="692"/>
      <c r="F12" s="423">
        <v>0</v>
      </c>
      <c r="G12" s="423">
        <v>0</v>
      </c>
      <c r="H12" s="423">
        <v>0</v>
      </c>
      <c r="I12" s="423">
        <v>0</v>
      </c>
      <c r="J12" s="247">
        <f t="shared" si="0"/>
        <v>0</v>
      </c>
    </row>
    <row r="13" spans="1:12" ht="18" customHeight="1" x14ac:dyDescent="0.2">
      <c r="A13" s="301" t="s">
        <v>58</v>
      </c>
      <c r="B13" s="690" t="s">
        <v>270</v>
      </c>
      <c r="C13" s="691"/>
      <c r="D13" s="691"/>
      <c r="E13" s="692"/>
      <c r="F13" s="423">
        <v>0</v>
      </c>
      <c r="G13" s="423">
        <v>0</v>
      </c>
      <c r="H13" s="423">
        <v>0</v>
      </c>
      <c r="I13" s="423">
        <v>0</v>
      </c>
      <c r="J13" s="247">
        <f t="shared" si="0"/>
        <v>0</v>
      </c>
    </row>
    <row r="14" spans="1:12" ht="18" customHeight="1" x14ac:dyDescent="0.2">
      <c r="A14" s="301" t="s">
        <v>59</v>
      </c>
      <c r="B14" s="690" t="s">
        <v>270</v>
      </c>
      <c r="C14" s="691"/>
      <c r="D14" s="691"/>
      <c r="E14" s="692"/>
      <c r="F14" s="423">
        <v>0</v>
      </c>
      <c r="G14" s="423">
        <v>0</v>
      </c>
      <c r="H14" s="423">
        <v>0</v>
      </c>
      <c r="I14" s="423">
        <v>0</v>
      </c>
      <c r="J14" s="247">
        <f t="shared" si="0"/>
        <v>0</v>
      </c>
    </row>
    <row r="15" spans="1:12" ht="18" customHeight="1" x14ac:dyDescent="0.2">
      <c r="A15" s="301" t="s">
        <v>60</v>
      </c>
      <c r="B15" s="690" t="s">
        <v>270</v>
      </c>
      <c r="C15" s="691"/>
      <c r="D15" s="691"/>
      <c r="E15" s="692"/>
      <c r="F15" s="423">
        <v>0</v>
      </c>
      <c r="G15" s="423">
        <v>0</v>
      </c>
      <c r="H15" s="423">
        <v>0</v>
      </c>
      <c r="I15" s="423">
        <v>0</v>
      </c>
      <c r="J15" s="247">
        <f t="shared" si="0"/>
        <v>0</v>
      </c>
    </row>
    <row r="16" spans="1:12" ht="18" customHeight="1" x14ac:dyDescent="0.2">
      <c r="A16" s="301" t="s">
        <v>61</v>
      </c>
      <c r="B16" s="690" t="s">
        <v>270</v>
      </c>
      <c r="C16" s="691"/>
      <c r="D16" s="691"/>
      <c r="E16" s="692"/>
      <c r="F16" s="423">
        <v>0</v>
      </c>
      <c r="G16" s="423">
        <v>0</v>
      </c>
      <c r="H16" s="423">
        <v>0</v>
      </c>
      <c r="I16" s="423">
        <v>0</v>
      </c>
      <c r="J16" s="247">
        <f t="shared" si="0"/>
        <v>0</v>
      </c>
    </row>
    <row r="17" spans="1:14" ht="18" customHeight="1" thickBot="1" x14ac:dyDescent="0.25">
      <c r="A17" s="301"/>
      <c r="B17" s="305" t="s">
        <v>255</v>
      </c>
      <c r="C17" s="303"/>
      <c r="D17" s="303"/>
      <c r="E17" s="304"/>
      <c r="F17" s="307">
        <f>SUM(F11:F16)</f>
        <v>0</v>
      </c>
      <c r="G17" s="307">
        <f>SUM(G11:G16)</f>
        <v>0</v>
      </c>
      <c r="H17" s="307">
        <f>SUM(H11:H16)</f>
        <v>0</v>
      </c>
      <c r="I17" s="307">
        <f>SUM(I11:I16)</f>
        <v>0</v>
      </c>
      <c r="J17" s="356">
        <f>SUM(J11:J16)</f>
        <v>0</v>
      </c>
      <c r="K17" s="37" t="s">
        <v>220</v>
      </c>
    </row>
    <row r="18" spans="1:14" ht="18" customHeight="1" thickTop="1" x14ac:dyDescent="0.2">
      <c r="A18" s="341"/>
      <c r="B18" s="342"/>
      <c r="C18" s="343"/>
      <c r="D18" s="343"/>
      <c r="E18" s="344"/>
      <c r="F18" s="344"/>
      <c r="G18" s="344"/>
      <c r="H18" s="345"/>
      <c r="I18" s="346"/>
      <c r="J18" s="347"/>
    </row>
    <row r="19" spans="1:14" ht="18" customHeight="1" x14ac:dyDescent="0.2">
      <c r="A19" s="158"/>
      <c r="B19" s="680"/>
      <c r="C19" s="681"/>
      <c r="D19" s="681"/>
      <c r="E19" s="682"/>
      <c r="F19" s="306"/>
      <c r="G19" s="306"/>
      <c r="H19" s="308"/>
      <c r="I19" s="309"/>
      <c r="J19" s="247"/>
    </row>
    <row r="20" spans="1:14" s="46" customFormat="1" ht="14.25" customHeight="1" x14ac:dyDescent="0.2">
      <c r="A20" s="352" t="s">
        <v>231</v>
      </c>
      <c r="B20" s="677">
        <v>1</v>
      </c>
      <c r="C20" s="678"/>
      <c r="D20" s="678"/>
      <c r="E20" s="678"/>
      <c r="F20" s="678"/>
      <c r="G20" s="679"/>
      <c r="H20" s="310">
        <v>2</v>
      </c>
      <c r="I20" s="156">
        <v>3</v>
      </c>
      <c r="J20" s="157">
        <v>4</v>
      </c>
      <c r="N20" s="37"/>
    </row>
    <row r="21" spans="1:14" ht="19.5" customHeight="1" thickBot="1" x14ac:dyDescent="0.25">
      <c r="A21" s="297"/>
      <c r="B21" s="674" t="s">
        <v>219</v>
      </c>
      <c r="C21" s="675"/>
      <c r="D21" s="675"/>
      <c r="E21" s="675"/>
      <c r="F21" s="675"/>
      <c r="G21" s="676"/>
      <c r="H21" s="299" t="s">
        <v>175</v>
      </c>
      <c r="I21" s="299" t="s">
        <v>176</v>
      </c>
      <c r="J21" s="300" t="s">
        <v>44</v>
      </c>
    </row>
    <row r="22" spans="1:14" ht="18" customHeight="1" thickTop="1" x14ac:dyDescent="0.2">
      <c r="A22" s="158" t="s">
        <v>62</v>
      </c>
      <c r="B22" s="693"/>
      <c r="C22" s="694"/>
      <c r="D22" s="694"/>
      <c r="E22" s="694"/>
      <c r="F22" s="694"/>
      <c r="G22" s="695"/>
      <c r="H22" s="423">
        <v>0</v>
      </c>
      <c r="I22" s="424">
        <v>0</v>
      </c>
      <c r="J22" s="246">
        <f t="shared" ref="J22:J50" si="1">IF(SUM(H22:I22)=0,0,SUM(H22:I22))</f>
        <v>0</v>
      </c>
    </row>
    <row r="23" spans="1:14" ht="18" customHeight="1" x14ac:dyDescent="0.2">
      <c r="A23" s="158" t="s">
        <v>63</v>
      </c>
      <c r="B23" s="671"/>
      <c r="C23" s="672"/>
      <c r="D23" s="672"/>
      <c r="E23" s="672"/>
      <c r="F23" s="672"/>
      <c r="G23" s="673"/>
      <c r="H23" s="453"/>
      <c r="I23" s="425"/>
      <c r="J23" s="247">
        <f t="shared" si="1"/>
        <v>0</v>
      </c>
    </row>
    <row r="24" spans="1:14" ht="18" customHeight="1" x14ac:dyDescent="0.2">
      <c r="A24" s="158" t="s">
        <v>64</v>
      </c>
      <c r="B24" s="671"/>
      <c r="C24" s="672"/>
      <c r="D24" s="672"/>
      <c r="E24" s="672"/>
      <c r="F24" s="672"/>
      <c r="G24" s="673"/>
      <c r="H24" s="453"/>
      <c r="I24" s="425"/>
      <c r="J24" s="247">
        <f t="shared" si="1"/>
        <v>0</v>
      </c>
    </row>
    <row r="25" spans="1:14" ht="18" customHeight="1" x14ac:dyDescent="0.2">
      <c r="A25" s="158" t="s">
        <v>65</v>
      </c>
      <c r="B25" s="671"/>
      <c r="C25" s="672"/>
      <c r="D25" s="672"/>
      <c r="E25" s="672"/>
      <c r="F25" s="672"/>
      <c r="G25" s="673"/>
      <c r="H25" s="453"/>
      <c r="I25" s="425"/>
      <c r="J25" s="247">
        <f t="shared" si="1"/>
        <v>0</v>
      </c>
    </row>
    <row r="26" spans="1:14" ht="18" customHeight="1" x14ac:dyDescent="0.2">
      <c r="A26" s="158" t="s">
        <v>66</v>
      </c>
      <c r="B26" s="671"/>
      <c r="C26" s="672"/>
      <c r="D26" s="672"/>
      <c r="E26" s="672"/>
      <c r="F26" s="672"/>
      <c r="G26" s="673"/>
      <c r="H26" s="453"/>
      <c r="I26" s="425"/>
      <c r="J26" s="247">
        <f t="shared" ref="J26:J37" si="2">IF(SUM(H26:I26)=0,0,SUM(H26:I26))</f>
        <v>0</v>
      </c>
    </row>
    <row r="27" spans="1:14" ht="18" customHeight="1" x14ac:dyDescent="0.2">
      <c r="A27" s="158" t="s">
        <v>67</v>
      </c>
      <c r="B27" s="671"/>
      <c r="C27" s="672"/>
      <c r="D27" s="672"/>
      <c r="E27" s="672"/>
      <c r="F27" s="672"/>
      <c r="G27" s="673"/>
      <c r="H27" s="453"/>
      <c r="I27" s="425"/>
      <c r="J27" s="247"/>
    </row>
    <row r="28" spans="1:14" ht="18" customHeight="1" x14ac:dyDescent="0.2">
      <c r="A28" s="158" t="s">
        <v>68</v>
      </c>
      <c r="B28" s="671"/>
      <c r="C28" s="672"/>
      <c r="D28" s="672"/>
      <c r="E28" s="672"/>
      <c r="F28" s="672"/>
      <c r="G28" s="673"/>
      <c r="H28" s="453"/>
      <c r="I28" s="425"/>
      <c r="J28" s="247">
        <f t="shared" si="2"/>
        <v>0</v>
      </c>
    </row>
    <row r="29" spans="1:14" ht="18" customHeight="1" x14ac:dyDescent="0.2">
      <c r="A29" s="158" t="s">
        <v>69</v>
      </c>
      <c r="B29" s="671"/>
      <c r="C29" s="672"/>
      <c r="D29" s="672"/>
      <c r="E29" s="672"/>
      <c r="F29" s="672"/>
      <c r="G29" s="673"/>
      <c r="H29" s="453"/>
      <c r="I29" s="425"/>
      <c r="J29" s="247">
        <f t="shared" si="2"/>
        <v>0</v>
      </c>
      <c r="N29" s="46"/>
    </row>
    <row r="30" spans="1:14" ht="18" customHeight="1" x14ac:dyDescent="0.2">
      <c r="A30" s="158" t="s">
        <v>70</v>
      </c>
      <c r="B30" s="671"/>
      <c r="C30" s="672"/>
      <c r="D30" s="672"/>
      <c r="E30" s="672"/>
      <c r="F30" s="672"/>
      <c r="G30" s="673"/>
      <c r="H30" s="453"/>
      <c r="I30" s="425"/>
      <c r="J30" s="247">
        <f t="shared" si="2"/>
        <v>0</v>
      </c>
    </row>
    <row r="31" spans="1:14" ht="18" customHeight="1" x14ac:dyDescent="0.2">
      <c r="A31" s="158" t="s">
        <v>71</v>
      </c>
      <c r="B31" s="671"/>
      <c r="C31" s="672"/>
      <c r="D31" s="672"/>
      <c r="E31" s="672"/>
      <c r="F31" s="672"/>
      <c r="G31" s="673"/>
      <c r="H31" s="453"/>
      <c r="I31" s="425"/>
      <c r="J31" s="247">
        <f t="shared" si="2"/>
        <v>0</v>
      </c>
    </row>
    <row r="32" spans="1:14" ht="18" customHeight="1" x14ac:dyDescent="0.2">
      <c r="A32" s="158" t="s">
        <v>72</v>
      </c>
      <c r="B32" s="671"/>
      <c r="C32" s="672"/>
      <c r="D32" s="672"/>
      <c r="E32" s="672"/>
      <c r="F32" s="672"/>
      <c r="G32" s="673"/>
      <c r="H32" s="453"/>
      <c r="I32" s="425"/>
      <c r="J32" s="247">
        <f t="shared" si="2"/>
        <v>0</v>
      </c>
    </row>
    <row r="33" spans="1:14" ht="18" customHeight="1" x14ac:dyDescent="0.2">
      <c r="A33" s="158" t="s">
        <v>73</v>
      </c>
      <c r="B33" s="671"/>
      <c r="C33" s="672"/>
      <c r="D33" s="672"/>
      <c r="E33" s="672"/>
      <c r="F33" s="672"/>
      <c r="G33" s="673"/>
      <c r="H33" s="453"/>
      <c r="I33" s="425"/>
      <c r="J33" s="247">
        <f t="shared" si="2"/>
        <v>0</v>
      </c>
    </row>
    <row r="34" spans="1:14" ht="18" customHeight="1" x14ac:dyDescent="0.2">
      <c r="A34" s="158" t="s">
        <v>74</v>
      </c>
      <c r="B34" s="671"/>
      <c r="C34" s="672"/>
      <c r="D34" s="672"/>
      <c r="E34" s="672"/>
      <c r="F34" s="672"/>
      <c r="G34" s="673"/>
      <c r="H34" s="453"/>
      <c r="I34" s="425"/>
      <c r="J34" s="247">
        <f t="shared" si="2"/>
        <v>0</v>
      </c>
    </row>
    <row r="35" spans="1:14" ht="18" customHeight="1" x14ac:dyDescent="0.2">
      <c r="A35" s="158" t="s">
        <v>75</v>
      </c>
      <c r="B35" s="671"/>
      <c r="C35" s="672"/>
      <c r="D35" s="672"/>
      <c r="E35" s="672"/>
      <c r="F35" s="672"/>
      <c r="G35" s="673"/>
      <c r="H35" s="453"/>
      <c r="I35" s="425"/>
      <c r="J35" s="247">
        <f t="shared" si="2"/>
        <v>0</v>
      </c>
    </row>
    <row r="36" spans="1:14" ht="18" customHeight="1" x14ac:dyDescent="0.2">
      <c r="A36" s="158" t="s">
        <v>76</v>
      </c>
      <c r="B36" s="671"/>
      <c r="C36" s="672"/>
      <c r="D36" s="672"/>
      <c r="E36" s="672"/>
      <c r="F36" s="672"/>
      <c r="G36" s="673"/>
      <c r="H36" s="453"/>
      <c r="I36" s="425"/>
      <c r="J36" s="247">
        <f t="shared" si="2"/>
        <v>0</v>
      </c>
    </row>
    <row r="37" spans="1:14" ht="18" customHeight="1" x14ac:dyDescent="0.2">
      <c r="A37" s="158" t="s">
        <v>226</v>
      </c>
      <c r="B37" s="671"/>
      <c r="C37" s="672"/>
      <c r="D37" s="672"/>
      <c r="E37" s="672"/>
      <c r="F37" s="672"/>
      <c r="G37" s="673"/>
      <c r="H37" s="453"/>
      <c r="I37" s="425"/>
      <c r="J37" s="247">
        <f t="shared" si="2"/>
        <v>0</v>
      </c>
    </row>
    <row r="38" spans="1:14" ht="18" customHeight="1" x14ac:dyDescent="0.2">
      <c r="A38" s="158" t="s">
        <v>77</v>
      </c>
      <c r="B38" s="671" t="s">
        <v>268</v>
      </c>
      <c r="C38" s="672"/>
      <c r="D38" s="672"/>
      <c r="E38" s="672"/>
      <c r="F38" s="672"/>
      <c r="G38" s="673"/>
      <c r="H38" s="423" t="s">
        <v>268</v>
      </c>
      <c r="I38" s="425"/>
      <c r="J38" s="247">
        <f t="shared" si="1"/>
        <v>0</v>
      </c>
    </row>
    <row r="39" spans="1:14" ht="18" customHeight="1" x14ac:dyDescent="0.2">
      <c r="A39" s="158" t="s">
        <v>78</v>
      </c>
      <c r="B39" s="671" t="s">
        <v>268</v>
      </c>
      <c r="C39" s="672"/>
      <c r="D39" s="672"/>
      <c r="E39" s="672"/>
      <c r="F39" s="672"/>
      <c r="G39" s="673"/>
      <c r="H39" s="423" t="s">
        <v>268</v>
      </c>
      <c r="I39" s="425"/>
      <c r="J39" s="247">
        <f t="shared" si="1"/>
        <v>0</v>
      </c>
      <c r="N39" s="46"/>
    </row>
    <row r="40" spans="1:14" ht="18" customHeight="1" x14ac:dyDescent="0.2">
      <c r="A40" s="158" t="s">
        <v>84</v>
      </c>
      <c r="B40" s="671" t="s">
        <v>268</v>
      </c>
      <c r="C40" s="672"/>
      <c r="D40" s="672"/>
      <c r="E40" s="672"/>
      <c r="F40" s="672"/>
      <c r="G40" s="673"/>
      <c r="H40" s="423" t="s">
        <v>268</v>
      </c>
      <c r="I40" s="425"/>
      <c r="J40" s="247">
        <f t="shared" si="1"/>
        <v>0</v>
      </c>
    </row>
    <row r="41" spans="1:14" ht="18" customHeight="1" x14ac:dyDescent="0.2">
      <c r="A41" s="158" t="s">
        <v>85</v>
      </c>
      <c r="B41" s="671"/>
      <c r="C41" s="672"/>
      <c r="D41" s="672"/>
      <c r="E41" s="672"/>
      <c r="F41" s="672"/>
      <c r="G41" s="673"/>
      <c r="H41" s="423" t="s">
        <v>268</v>
      </c>
      <c r="I41" s="425"/>
      <c r="J41" s="247">
        <f t="shared" si="1"/>
        <v>0</v>
      </c>
    </row>
    <row r="42" spans="1:14" ht="18" customHeight="1" x14ac:dyDescent="0.2">
      <c r="A42" s="158" t="s">
        <v>86</v>
      </c>
      <c r="B42" s="671"/>
      <c r="C42" s="672"/>
      <c r="D42" s="672"/>
      <c r="E42" s="672"/>
      <c r="F42" s="672"/>
      <c r="G42" s="673"/>
      <c r="H42" s="423" t="s">
        <v>268</v>
      </c>
      <c r="I42" s="425"/>
      <c r="J42" s="247">
        <f t="shared" si="1"/>
        <v>0</v>
      </c>
    </row>
    <row r="43" spans="1:14" ht="18" customHeight="1" x14ac:dyDescent="0.2">
      <c r="A43" s="158" t="s">
        <v>87</v>
      </c>
      <c r="B43" s="671"/>
      <c r="C43" s="672"/>
      <c r="D43" s="672"/>
      <c r="E43" s="672"/>
      <c r="F43" s="672"/>
      <c r="G43" s="673"/>
      <c r="H43" s="423" t="s">
        <v>268</v>
      </c>
      <c r="I43" s="425"/>
      <c r="J43" s="247">
        <f t="shared" si="1"/>
        <v>0</v>
      </c>
    </row>
    <row r="44" spans="1:14" ht="18" customHeight="1" x14ac:dyDescent="0.2">
      <c r="A44" s="158" t="s">
        <v>88</v>
      </c>
      <c r="B44" s="671"/>
      <c r="C44" s="672"/>
      <c r="D44" s="672"/>
      <c r="E44" s="672"/>
      <c r="F44" s="672"/>
      <c r="G44" s="673"/>
      <c r="H44" s="423" t="s">
        <v>268</v>
      </c>
      <c r="I44" s="425"/>
      <c r="J44" s="247">
        <f t="shared" si="1"/>
        <v>0</v>
      </c>
    </row>
    <row r="45" spans="1:14" ht="18" customHeight="1" x14ac:dyDescent="0.2">
      <c r="A45" s="158" t="s">
        <v>89</v>
      </c>
      <c r="B45" s="671"/>
      <c r="C45" s="672"/>
      <c r="D45" s="672"/>
      <c r="E45" s="672"/>
      <c r="F45" s="672"/>
      <c r="G45" s="673"/>
      <c r="H45" s="423" t="s">
        <v>268</v>
      </c>
      <c r="I45" s="425"/>
      <c r="J45" s="247">
        <f t="shared" si="1"/>
        <v>0</v>
      </c>
    </row>
    <row r="46" spans="1:14" ht="18" customHeight="1" x14ac:dyDescent="0.2">
      <c r="A46" s="158" t="s">
        <v>90</v>
      </c>
      <c r="B46" s="671"/>
      <c r="C46" s="672"/>
      <c r="D46" s="672"/>
      <c r="E46" s="672"/>
      <c r="F46" s="672"/>
      <c r="G46" s="673"/>
      <c r="H46" s="423" t="s">
        <v>268</v>
      </c>
      <c r="I46" s="425"/>
      <c r="J46" s="247">
        <f t="shared" si="1"/>
        <v>0</v>
      </c>
    </row>
    <row r="47" spans="1:14" ht="18" customHeight="1" x14ac:dyDescent="0.2">
      <c r="A47" s="158" t="s">
        <v>91</v>
      </c>
      <c r="B47" s="700"/>
      <c r="C47" s="701"/>
      <c r="D47" s="701"/>
      <c r="E47" s="701"/>
      <c r="F47" s="701"/>
      <c r="G47" s="702"/>
      <c r="H47" s="423" t="s">
        <v>268</v>
      </c>
      <c r="I47" s="425"/>
      <c r="J47" s="247">
        <f t="shared" si="1"/>
        <v>0</v>
      </c>
    </row>
    <row r="48" spans="1:14" ht="18" customHeight="1" x14ac:dyDescent="0.2">
      <c r="A48" s="158" t="s">
        <v>92</v>
      </c>
      <c r="B48" s="671"/>
      <c r="C48" s="672"/>
      <c r="D48" s="672"/>
      <c r="E48" s="672"/>
      <c r="F48" s="672"/>
      <c r="G48" s="673"/>
      <c r="H48" s="423" t="s">
        <v>268</v>
      </c>
      <c r="I48" s="425"/>
      <c r="J48" s="247">
        <f t="shared" si="1"/>
        <v>0</v>
      </c>
    </row>
    <row r="49" spans="1:27" s="318" customFormat="1" ht="18" customHeight="1" x14ac:dyDescent="0.2">
      <c r="A49" s="158" t="s">
        <v>93</v>
      </c>
      <c r="B49" s="671"/>
      <c r="C49" s="672"/>
      <c r="D49" s="672"/>
      <c r="E49" s="672"/>
      <c r="F49" s="672"/>
      <c r="G49" s="673"/>
      <c r="H49" s="423" t="s">
        <v>268</v>
      </c>
      <c r="I49" s="426"/>
      <c r="J49" s="247">
        <f t="shared" si="1"/>
        <v>0</v>
      </c>
      <c r="K49" s="37"/>
      <c r="L49" s="37"/>
      <c r="M49" s="37"/>
      <c r="N49" s="37"/>
      <c r="O49" s="37"/>
      <c r="P49" s="37"/>
      <c r="Q49" s="37"/>
      <c r="R49" s="37"/>
      <c r="S49" s="37"/>
      <c r="T49" s="37"/>
      <c r="U49" s="37"/>
      <c r="V49" s="37"/>
      <c r="W49" s="37"/>
      <c r="X49" s="37"/>
      <c r="Y49" s="37"/>
      <c r="Z49" s="37"/>
      <c r="AA49" s="37"/>
    </row>
    <row r="50" spans="1:27" ht="18" customHeight="1" x14ac:dyDescent="0.2">
      <c r="A50" s="158"/>
      <c r="B50" s="703" t="s">
        <v>223</v>
      </c>
      <c r="C50" s="704"/>
      <c r="D50" s="704"/>
      <c r="E50" s="705"/>
      <c r="F50" s="306"/>
      <c r="G50" s="306"/>
      <c r="H50" s="349">
        <f>SUM(H22:H49)</f>
        <v>0</v>
      </c>
      <c r="I50" s="349">
        <f>SUM(I22:I49)</f>
        <v>0</v>
      </c>
      <c r="J50" s="350">
        <f t="shared" si="1"/>
        <v>0</v>
      </c>
      <c r="K50" s="37" t="s">
        <v>221</v>
      </c>
    </row>
    <row r="51" spans="1:27" ht="18" customHeight="1" x14ac:dyDescent="0.2">
      <c r="A51" s="311"/>
      <c r="B51" s="697" t="s">
        <v>272</v>
      </c>
      <c r="C51" s="698"/>
      <c r="D51" s="698"/>
      <c r="E51" s="699"/>
      <c r="F51" s="312"/>
      <c r="G51" s="312"/>
      <c r="H51" s="313"/>
      <c r="I51" s="313"/>
      <c r="J51" s="314">
        <f>J17+J50</f>
        <v>0</v>
      </c>
    </row>
    <row r="52" spans="1:27" ht="18" customHeight="1" x14ac:dyDescent="0.2">
      <c r="B52" s="315"/>
      <c r="C52" s="315"/>
      <c r="D52" s="315"/>
      <c r="E52" s="315"/>
      <c r="F52" s="315"/>
      <c r="G52" s="315"/>
      <c r="H52" s="316"/>
    </row>
    <row r="53" spans="1:27" ht="18" customHeight="1" x14ac:dyDescent="0.2">
      <c r="A53" s="317"/>
      <c r="B53" s="317" t="s">
        <v>253</v>
      </c>
      <c r="C53" s="317"/>
      <c r="D53" s="317"/>
      <c r="E53" s="317"/>
      <c r="F53" s="317"/>
      <c r="G53" s="317"/>
      <c r="H53" s="317"/>
    </row>
    <row r="54" spans="1:27" ht="18" customHeight="1" x14ac:dyDescent="0.2">
      <c r="A54" s="317"/>
      <c r="B54" s="328" t="s">
        <v>289</v>
      </c>
      <c r="C54" s="317"/>
      <c r="D54" s="317"/>
      <c r="E54" s="317"/>
      <c r="F54" s="317"/>
      <c r="G54" s="317"/>
      <c r="H54" s="317"/>
    </row>
    <row r="55" spans="1:27" ht="18" customHeight="1" x14ac:dyDescent="0.2">
      <c r="B55" s="37" t="s">
        <v>224</v>
      </c>
      <c r="C55" s="696"/>
      <c r="D55" s="696"/>
      <c r="E55" s="696"/>
      <c r="F55" s="696"/>
      <c r="G55" s="696"/>
      <c r="H55" s="696"/>
    </row>
    <row r="56" spans="1:27" x14ac:dyDescent="0.2">
      <c r="C56" s="696"/>
      <c r="D56" s="696"/>
      <c r="E56" s="696"/>
      <c r="F56" s="696"/>
      <c r="G56" s="696"/>
      <c r="H56" s="696"/>
    </row>
  </sheetData>
  <sheetProtection algorithmName="SHA-512" hashValue="ecz9tnUpmumIZyv2l23SH8o9h5XpFCeq3Z4QpUeBAby+pKwQfFothNAXPBuuHuap+AEKpXLnpNXmPkXcyBdWlA==" saltValue="pIrXyN6sGYyRq9ywP/Ds1A==" spinCount="100000" sheet="1" objects="1" scenarios="1"/>
  <protectedRanges>
    <protectedRange password="E7EE" sqref="H22:I37" name="Range1_2"/>
    <protectedRange password="E7EE" sqref="B22:G37 B41:G49" name="Range1_1"/>
    <protectedRange password="E7EE" sqref="I38:I48 B50:I50 B17:J17 B38:H40 B18:I19 B12:I16 H41:H49" name="Range1"/>
  </protectedRanges>
  <mergeCells count="51">
    <mergeCell ref="B42:G42"/>
    <mergeCell ref="B43:G43"/>
    <mergeCell ref="B44:G44"/>
    <mergeCell ref="B41:G41"/>
    <mergeCell ref="B40:G40"/>
    <mergeCell ref="C56:H56"/>
    <mergeCell ref="C55:H55"/>
    <mergeCell ref="B49:G49"/>
    <mergeCell ref="B48:G48"/>
    <mergeCell ref="B45:G45"/>
    <mergeCell ref="B46:G46"/>
    <mergeCell ref="B51:E51"/>
    <mergeCell ref="B47:G47"/>
    <mergeCell ref="B50:E50"/>
    <mergeCell ref="B39:G39"/>
    <mergeCell ref="B22:G22"/>
    <mergeCell ref="B36:G36"/>
    <mergeCell ref="B23:G23"/>
    <mergeCell ref="B24:G24"/>
    <mergeCell ref="B37:G37"/>
    <mergeCell ref="B26:G26"/>
    <mergeCell ref="B35:G35"/>
    <mergeCell ref="B34:G34"/>
    <mergeCell ref="B25:G25"/>
    <mergeCell ref="B38:G38"/>
    <mergeCell ref="B29:G29"/>
    <mergeCell ref="B31:G31"/>
    <mergeCell ref="B32:G32"/>
    <mergeCell ref="B27:G27"/>
    <mergeCell ref="B28:G28"/>
    <mergeCell ref="A1:J1"/>
    <mergeCell ref="B19:E19"/>
    <mergeCell ref="B8:E8"/>
    <mergeCell ref="B9:E9"/>
    <mergeCell ref="B10:E10"/>
    <mergeCell ref="I3:J3"/>
    <mergeCell ref="B16:E16"/>
    <mergeCell ref="A3:B3"/>
    <mergeCell ref="B7:E7"/>
    <mergeCell ref="C3:D3"/>
    <mergeCell ref="C4:D4"/>
    <mergeCell ref="B12:E12"/>
    <mergeCell ref="B14:E14"/>
    <mergeCell ref="B15:E15"/>
    <mergeCell ref="B13:E13"/>
    <mergeCell ref="B33:G33"/>
    <mergeCell ref="B21:G21"/>
    <mergeCell ref="B20:G20"/>
    <mergeCell ref="B30:G30"/>
    <mergeCell ref="A4:B4"/>
    <mergeCell ref="B11:E11"/>
  </mergeCells>
  <phoneticPr fontId="4" type="noConversion"/>
  <printOptions horizontalCentered="1"/>
  <pageMargins left="0.33" right="0.33" top="0.75" bottom="0.5" header="0.25" footer="0.25"/>
  <pageSetup scale="67" orientation="portrait" r:id="rId1"/>
  <headerFooter alignWithMargins="0">
    <oddHeader>&amp;L&amp;9State of Washington – Health Care Authority&amp;R&amp;9Health Care Authority
Ground Emergency Medical Transportation</oddHeader>
    <oddFooter>&amp;L&amp;9MC 4532 (9/14)&amp;R&amp;9Page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ender xmlns="885d9017-c42c-4130-b512-59f6980cbf62"/>
    <TAGEthnicity xmlns="885d9017-c42c-4130-b512-59f6980cbf62"/>
    <Reading_x0020_Level xmlns="885d9017-c42c-4130-b512-59f6980cbf62" xsi:nil="true"/>
    <TAGAge xmlns="885d9017-c42c-4130-b512-59f6980cbf62"/>
    <Topics xmlns="885d9017-c42c-4130-b512-59f6980cbf62">
      <Value>66</Value>
    </Topics>
    <TAGBusPart xmlns="885d9017-c42c-4130-b512-59f6980cbf62"/>
    <PublishingContactName xmlns="http://schemas.microsoft.com/sharepoint/v3">QAF Unit</PublishingContactName>
    <Publication_x0020_Type xmlns="885d9017-c42c-4130-b512-59f6980cbf62" xsi:nil="true"/>
    <Abstract xmlns="885d9017-c42c-4130-b512-59f6980cbf62">GEMT Cost Report SFY 2013/14</Abstract>
    <Organization xmlns="885d9017-c42c-4130-b512-59f6980cbf62">20</Organization>
  </documentManagement>
</p:properties>
</file>

<file path=customXml/item4.xml><?xml version="1.0" encoding="utf-8"?>
<ct:contentTypeSchema xmlns:ct="http://schemas.microsoft.com/office/2006/metadata/contentType" xmlns:ma="http://schemas.microsoft.com/office/2006/metadata/properties/metaAttributes" ct:_="" ma:_="" ma:contentTypeName="DHCS Document" ma:contentTypeID="0x0101008C0A3C57A406AD428905878CC3A2D590000253E5A139D59E4AA5D8C925A7C7B880" ma:contentTypeVersion="39" ma:contentTypeDescription="This is the Custom Document Type for use by DHCS" ma:contentTypeScope="" ma:versionID="476686cb03a72af1e35de69be0aeb2e4">
  <xsd:schema xmlns:xsd="http://www.w3.org/2001/XMLSchema" xmlns:xs="http://www.w3.org/2001/XMLSchema" xmlns:p="http://schemas.microsoft.com/office/2006/metadata/properties" xmlns:ns1="http://schemas.microsoft.com/sharepoint/v3" xmlns:ns2="885d9017-c42c-4130-b512-59f6980cbf62" targetNamespace="http://schemas.microsoft.com/office/2006/metadata/properties" ma:root="true" ma:fieldsID="12b0c7edc52f1c6ad27a7d5bfee62668" ns1:_="" ns2:_="">
    <xsd:import namespace="http://schemas.microsoft.com/sharepoint/v3"/>
    <xsd:import namespace="885d9017-c42c-4130-b512-59f6980cbf62"/>
    <xsd:element name="properties">
      <xsd:complexType>
        <xsd:sequence>
          <xsd:element name="documentManagement">
            <xsd:complexType>
              <xsd:all>
                <xsd:element ref="ns2:Abstract"/>
                <xsd:element ref="ns2:Organization"/>
                <xsd:element ref="ns2:Reading_x0020_Level" minOccurs="0"/>
                <xsd:element ref="ns2:TAGAge" minOccurs="0"/>
                <xsd:element ref="ns2:TAGBusPart" minOccurs="0"/>
                <xsd:element ref="ns2:TAGender" minOccurs="0"/>
                <xsd:element ref="ns2:TAGEthnicity" minOccurs="0"/>
                <xsd:element ref="ns2:Topics" minOccurs="0"/>
                <xsd:element ref="ns1:PublishingContactName"/>
                <xsd:element ref="ns1:Language"/>
                <xsd:element ref="ns2:Publication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16" ma:displayName="Contact Name" ma:description="" ma:internalName="PublishingContactName" ma:readOnly="false">
      <xsd:simpleType>
        <xsd:restriction base="dms:Text">
          <xsd:maxLength value="255"/>
        </xsd:restriction>
      </xsd:simpleType>
    </xsd:element>
    <xsd:element name="Language" ma:index="18" ma:displayName="Language" ma:default="English" ma:format="Dropdown" ma:internalName="Language" ma:readOnly="false">
      <xsd:simpleType>
        <xsd:union memberTypes="dms:Text">
          <xsd:simpleType>
            <xsd:restriction base="dms:Choice">
              <xsd:enumeration value="Arabic (Saudi Arabia)"/>
              <xsd:enumeration value="Armenian"/>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arsi"/>
              <xsd:enumeration value="Finnish (Finland)"/>
              <xsd:enumeration value="French (France)"/>
              <xsd:enumeration value="German (Germany)"/>
              <xsd:enumeration value="Greek (Greece)"/>
              <xsd:enumeration value="Hebrew (Israel)"/>
              <xsd:enumeration value="Khmer"/>
              <xsd:enumeration value="Korean"/>
              <xsd:enumeration value="Hindi (India)"/>
              <xsd:enumeration value="Hmong"/>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panish"/>
              <xsd:enumeration value="Serbian (Latin) (Serbia)"/>
              <xsd:enumeration value="Slovak (Slovakia)"/>
              <xsd:enumeration value="Slovenian (Slovenia)"/>
              <xsd:enumeration value="Spanish (Spain)"/>
              <xsd:enumeration value="Swedish (Sweden)"/>
              <xsd:enumeration value="Tagalog"/>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885d9017-c42c-4130-b512-59f6980cbf62" elementFormDefault="qualified">
    <xsd:import namespace="http://schemas.microsoft.com/office/2006/documentManagement/types"/>
    <xsd:import namespace="http://schemas.microsoft.com/office/infopath/2007/PartnerControls"/>
    <xsd:element name="Abstract" ma:index="8" ma:displayName="Abstract" ma:internalName="Abstract" ma:readOnly="false">
      <xsd:simpleType>
        <xsd:restriction base="dms:Note"/>
      </xsd:simpleType>
    </xsd:element>
    <xsd:element name="Organization" ma:index="9" ma:displayName="Organization" ma:list="{b5fb5699-4324-48f4-bf52-6d099f7872e2}" ma:internalName="Organization" ma:readOnly="false" ma:showField="Title" ma:web="2998731a-d755-4c96-9a88-46a4b5fa87b6">
      <xsd:simpleType>
        <xsd:restriction base="dms:Lookup"/>
      </xsd:simpleType>
    </xsd:element>
    <xsd:element name="Reading_x0020_Level" ma:index="10" nillable="true" ma:displayName="Reading Level" ma:format="Dropdown" ma:internalName="Reading_x0020_Level">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element name="TAGAge" ma:index="11" nillable="true" ma:displayName="TAGAge" ma:list="{a98a4647-4491-4293-9a17-5fb6d6e2e5e5}" ma:internalName="TAGAge" ma:showField="Title" ma:web="2998731a-d755-4c96-9a88-46a4b5fa87b6">
      <xsd:complexType>
        <xsd:complexContent>
          <xsd:extension base="dms:MultiChoiceLookup">
            <xsd:sequence>
              <xsd:element name="Value" type="dms:Lookup" maxOccurs="unbounded" minOccurs="0" nillable="true"/>
            </xsd:sequence>
          </xsd:extension>
        </xsd:complexContent>
      </xsd:complexType>
    </xsd:element>
    <xsd:element name="TAGBusPart" ma:index="12" nillable="true" ma:displayName="TAGBusPart" ma:list="{d02d70bb-ba5c-44ff-ab84-f82b018b2d9e}" ma:internalName="TAGBusPart" ma:showField="Title" ma:web="2998731a-d755-4c96-9a88-46a4b5fa87b6">
      <xsd:complexType>
        <xsd:complexContent>
          <xsd:extension base="dms:MultiChoiceLookup">
            <xsd:sequence>
              <xsd:element name="Value" type="dms:Lookup" maxOccurs="unbounded" minOccurs="0" nillable="true"/>
            </xsd:sequence>
          </xsd:extension>
        </xsd:complexContent>
      </xsd:complexType>
    </xsd:element>
    <xsd:element name="TAGender" ma:index="13" nillable="true" ma:displayName="TAGender" ma:list="{43647709-5a04-4437-bb76-4537e4d4acc2}" ma:internalName="TAGender" ma:showField="Title" ma:web="2998731a-d755-4c96-9a88-46a4b5fa87b6">
      <xsd:complexType>
        <xsd:complexContent>
          <xsd:extension base="dms:MultiChoiceLookup">
            <xsd:sequence>
              <xsd:element name="Value" type="dms:Lookup" maxOccurs="unbounded" minOccurs="0" nillable="true"/>
            </xsd:sequence>
          </xsd:extension>
        </xsd:complexContent>
      </xsd:complexType>
    </xsd:element>
    <xsd:element name="TAGEthnicity" ma:index="14" nillable="true" ma:displayName="TAGEthnicity" ma:list="{f9090749-7aa9-4c6c-879e-d5f0033b5d06}" ma:internalName="TAGEthnicity" ma:showField="Title" ma:web="2998731a-d755-4c96-9a88-46a4b5fa87b6">
      <xsd:complexType>
        <xsd:complexContent>
          <xsd:extension base="dms:MultiChoiceLookup">
            <xsd:sequence>
              <xsd:element name="Value" type="dms:Lookup" maxOccurs="unbounded" minOccurs="0" nillable="true"/>
            </xsd:sequence>
          </xsd:extension>
        </xsd:complexContent>
      </xsd:complexType>
    </xsd:element>
    <xsd:element name="Topics" ma:index="15" nillable="true" ma:displayName="Topics" ma:list="{c1ce23c1-d60c-4922-99dc-be8f5e35a839}" ma:internalName="Topics" ma:readOnly="false" ma:showField="Title" ma:web="2998731a-d755-4c96-9a88-46a4b5fa87b6" ma:requiredMultiChoice="true">
      <xsd:complexType>
        <xsd:complexContent>
          <xsd:extension base="dms:MultiChoiceLookup">
            <xsd:sequence>
              <xsd:element name="Value" type="dms:Lookup" maxOccurs="unbounded" minOccurs="0" nillable="true"/>
            </xsd:sequence>
          </xsd:extension>
        </xsd:complexContent>
      </xsd:complexType>
    </xsd:element>
    <xsd:element name="Publication_x0020_Type" ma:index="19" nillable="true" ma:displayName="Publication Type" ma:list="{af183029-e9e0-4cb8-ba95-e8f43d47333c}" ma:internalName="Publication_x0020_Type" ma:showField="Title" ma:web="2998731a-d755-4c96-9a88-46a4b5fa87b6">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axOccurs="1" ma:index="17" ma:displayName="Keywords">
          <xsd:simpleType xmlns:xs="http://www.w3.org/2001/XMLSchema">
            <xsd:restriction base="xsd:string">
              <xsd:minLength value="1"/>
            </xsd:restriction>
          </xsd:simpleType>
        </xsd:element>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B0E08D-13E0-415C-8F3B-A5422D2AAD79}">
  <ds:schemaRefs>
    <ds:schemaRef ds:uri="http://schemas.microsoft.com/sharepoint/v3/contenttype/forms"/>
  </ds:schemaRefs>
</ds:datastoreItem>
</file>

<file path=customXml/itemProps2.xml><?xml version="1.0" encoding="utf-8"?>
<ds:datastoreItem xmlns:ds="http://schemas.openxmlformats.org/officeDocument/2006/customXml" ds:itemID="{C98960E4-3859-4771-B74D-0E4CF273F401}">
  <ds:schemaRefs>
    <ds:schemaRef ds:uri="http://schemas.microsoft.com/office/2006/metadata/longProperties"/>
  </ds:schemaRefs>
</ds:datastoreItem>
</file>

<file path=customXml/itemProps3.xml><?xml version="1.0" encoding="utf-8"?>
<ds:datastoreItem xmlns:ds="http://schemas.openxmlformats.org/officeDocument/2006/customXml" ds:itemID="{05D264EC-3194-4E04-B85C-578AE9F7BE9C}">
  <ds:schemaRefs>
    <ds:schemaRef ds:uri="http://schemas.microsoft.com/office/infopath/2007/PartnerControls"/>
    <ds:schemaRef ds:uri="http://purl.org/dc/dcmitype/"/>
    <ds:schemaRef ds:uri="http://schemas.microsoft.com/office/2006/documentManagement/types"/>
    <ds:schemaRef ds:uri="http://www.w3.org/XML/1998/namespace"/>
    <ds:schemaRef ds:uri="http://schemas.openxmlformats.org/package/2006/metadata/core-properties"/>
    <ds:schemaRef ds:uri="http://purl.org/dc/terms/"/>
    <ds:schemaRef ds:uri="http://schemas.microsoft.com/sharepoint/v3"/>
    <ds:schemaRef ds:uri="885d9017-c42c-4130-b512-59f6980cbf62"/>
    <ds:schemaRef ds:uri="http://schemas.microsoft.com/office/2006/metadata/properties"/>
    <ds:schemaRef ds:uri="http://purl.org/dc/elements/1.1/"/>
  </ds:schemaRefs>
</ds:datastoreItem>
</file>

<file path=customXml/itemProps4.xml><?xml version="1.0" encoding="utf-8"?>
<ds:datastoreItem xmlns:ds="http://schemas.openxmlformats.org/officeDocument/2006/customXml" ds:itemID="{132E9C76-0EB7-426E-A2BE-D60D94F2E9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85d9017-c42c-4130-b512-59f6980cbf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Certification</vt:lpstr>
      <vt:lpstr>Sch 1 - Total Expense</vt:lpstr>
      <vt:lpstr>Sch 2 - MTS Expense</vt:lpstr>
      <vt:lpstr>Sch 3 - NON-MTS Expense</vt:lpstr>
      <vt:lpstr>Sch 4 - CRSB</vt:lpstr>
      <vt:lpstr>Sch 5 - A&amp;G</vt:lpstr>
      <vt:lpstr>Sch 6 - Reclassifications</vt:lpstr>
      <vt:lpstr>Sch 7 - Adjustments</vt:lpstr>
      <vt:lpstr>Sch 8 - Revenues </vt:lpstr>
      <vt:lpstr>Sch 9 - Final Settlement</vt:lpstr>
      <vt:lpstr>Sch 10 - Notes</vt:lpstr>
      <vt:lpstr>Fire_District_Name</vt:lpstr>
      <vt:lpstr>FYE</vt:lpstr>
      <vt:lpstr>NPI</vt:lpstr>
      <vt:lpstr>Certification!Print_Area</vt:lpstr>
      <vt:lpstr>'Sch 1 - Total Expense'!Print_Area</vt:lpstr>
      <vt:lpstr>'Sch 2 - MTS Expense'!Print_Area</vt:lpstr>
      <vt:lpstr>'Sch 3 - NON-MTS Expense'!Print_Area</vt:lpstr>
      <vt:lpstr>'Sch 4 - CRSB'!Print_Area</vt:lpstr>
      <vt:lpstr>'Sch 5 - A&amp;G'!Print_Area</vt:lpstr>
      <vt:lpstr>'Sch 7 - Adjustments'!Print_Area</vt:lpstr>
      <vt:lpstr>'Sch 8 - Revenues '!Print_Area</vt:lpstr>
      <vt:lpstr>'Sch 1 - Total Expense'!Print_Titles</vt:lpstr>
      <vt:lpstr>'Sch 2 - MTS Expense'!Print_Titles</vt:lpstr>
      <vt:lpstr>'Sch 3 - NON-MTS Expense'!Print_Titles</vt:lpstr>
      <vt:lpstr>'Sch 6 - Reclassifications'!Print_Titles</vt:lpstr>
    </vt:vector>
  </TitlesOfParts>
  <Company>Sac Metro Fire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GEMT Cost Report for SFY 2013/14</dc:title>
  <dc:creator>RMc 242931</dc:creator>
  <cp:keywords>GEMT Cost Report</cp:keywords>
  <cp:lastModifiedBy>Miller, Elyssa (HCA)</cp:lastModifiedBy>
  <cp:lastPrinted>2020-07-22T19:32:21Z</cp:lastPrinted>
  <dcterms:created xsi:type="dcterms:W3CDTF">2012-10-19T22:55:23Z</dcterms:created>
  <dcterms:modified xsi:type="dcterms:W3CDTF">2024-10-15T21:13:07Z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Order">
    <vt:lpwstr>665700.000000000</vt:lpwstr>
  </property>
  <property fmtid="{D5CDD505-2E9C-101B-9397-08002B2CF9AE}" pid="4" name="TemplateUrl">
    <vt:lpwstr/>
  </property>
  <property fmtid="{D5CDD505-2E9C-101B-9397-08002B2CF9AE}" pid="5" name="xd_ProgID">
    <vt:lpwstr/>
  </property>
  <property fmtid="{D5CDD505-2E9C-101B-9397-08002B2CF9AE}" pid="6" name="PublishingStartDate">
    <vt:lpwstr/>
  </property>
  <property fmtid="{D5CDD505-2E9C-101B-9397-08002B2CF9AE}" pid="7" name="PublishingExpirationDate">
    <vt:lpwstr/>
  </property>
  <property fmtid="{D5CDD505-2E9C-101B-9397-08002B2CF9AE}" pid="8" name="MSIP_Label_1520fa42-cf58-4c22-8b93-58cf1d3bd1cb_Enabled">
    <vt:lpwstr>true</vt:lpwstr>
  </property>
  <property fmtid="{D5CDD505-2E9C-101B-9397-08002B2CF9AE}" pid="9" name="MSIP_Label_1520fa42-cf58-4c22-8b93-58cf1d3bd1cb_SetDate">
    <vt:lpwstr>2024-09-12T00:37:59Z</vt:lpwstr>
  </property>
  <property fmtid="{D5CDD505-2E9C-101B-9397-08002B2CF9AE}" pid="10" name="MSIP_Label_1520fa42-cf58-4c22-8b93-58cf1d3bd1cb_Method">
    <vt:lpwstr>Standard</vt:lpwstr>
  </property>
  <property fmtid="{D5CDD505-2E9C-101B-9397-08002B2CF9AE}" pid="11" name="MSIP_Label_1520fa42-cf58-4c22-8b93-58cf1d3bd1cb_Name">
    <vt:lpwstr>Public Information</vt:lpwstr>
  </property>
  <property fmtid="{D5CDD505-2E9C-101B-9397-08002B2CF9AE}" pid="12" name="MSIP_Label_1520fa42-cf58-4c22-8b93-58cf1d3bd1cb_SiteId">
    <vt:lpwstr>11d0e217-264e-400a-8ba0-57dcc127d72d</vt:lpwstr>
  </property>
  <property fmtid="{D5CDD505-2E9C-101B-9397-08002B2CF9AE}" pid="13" name="MSIP_Label_1520fa42-cf58-4c22-8b93-58cf1d3bd1cb_ActionId">
    <vt:lpwstr>87ff3df8-f330-43b3-b9cd-2cb61ef46f92</vt:lpwstr>
  </property>
  <property fmtid="{D5CDD505-2E9C-101B-9397-08002B2CF9AE}" pid="14" name="MSIP_Label_1520fa42-cf58-4c22-8b93-58cf1d3bd1cb_ContentBits">
    <vt:lpwstr>0</vt:lpwstr>
  </property>
</Properties>
</file>